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/>
  <bookViews>
    <workbookView xWindow="0" yWindow="0" windowWidth="19320" windowHeight="12120"/>
  </bookViews>
  <sheets>
    <sheet name="ЧЕ 2014" sheetId="2" r:id="rId1"/>
  </sheets>
  <calcPr calcId="125725" refMode="R1C1"/>
</workbook>
</file>

<file path=xl/calcChain.xml><?xml version="1.0" encoding="utf-8"?>
<calcChain xmlns="http://schemas.openxmlformats.org/spreadsheetml/2006/main">
  <c r="P67" i="2"/>
  <c r="M67"/>
  <c r="AZ58" l="1"/>
  <c r="AW58"/>
  <c r="AT58"/>
  <c r="AQ58"/>
  <c r="AN58"/>
  <c r="AK58"/>
  <c r="AH58"/>
  <c r="AE58"/>
  <c r="AB58"/>
  <c r="Y58"/>
  <c r="V58"/>
  <c r="S58"/>
  <c r="P58"/>
  <c r="M58"/>
  <c r="AZ41" l="1"/>
  <c r="AW41"/>
  <c r="AT41"/>
  <c r="AQ41"/>
  <c r="AH41"/>
  <c r="AE41"/>
  <c r="AB41"/>
  <c r="Y41"/>
  <c r="V41"/>
  <c r="S41"/>
  <c r="P41"/>
  <c r="AZ32"/>
  <c r="AW32"/>
  <c r="AT32"/>
  <c r="AQ32"/>
  <c r="AN32"/>
  <c r="AK32"/>
  <c r="AH32"/>
  <c r="AE32"/>
  <c r="AB32"/>
  <c r="Y32"/>
  <c r="V32"/>
  <c r="S32"/>
  <c r="P32"/>
  <c r="M32"/>
  <c r="L77"/>
  <c r="J77"/>
  <c r="L76"/>
  <c r="J76"/>
  <c r="L74"/>
  <c r="J74"/>
  <c r="L73"/>
  <c r="J73"/>
  <c r="L71"/>
  <c r="J71"/>
  <c r="L70"/>
  <c r="J70"/>
  <c r="L69"/>
  <c r="J69"/>
  <c r="L68"/>
  <c r="J68"/>
  <c r="L66"/>
  <c r="J66"/>
  <c r="L65"/>
  <c r="J65"/>
  <c r="L64"/>
  <c r="J64"/>
  <c r="L63"/>
  <c r="J63"/>
  <c r="L62"/>
  <c r="J62"/>
  <c r="L61"/>
  <c r="J61"/>
  <c r="L60"/>
  <c r="J60"/>
  <c r="L59"/>
  <c r="J59"/>
  <c r="L57"/>
  <c r="J57"/>
  <c r="L56"/>
  <c r="J56"/>
  <c r="L55"/>
  <c r="J55"/>
  <c r="L54"/>
  <c r="J54"/>
  <c r="L53"/>
  <c r="J53"/>
  <c r="L52"/>
  <c r="J52"/>
  <c r="L51"/>
  <c r="J51"/>
  <c r="L50"/>
  <c r="J50"/>
  <c r="L49"/>
  <c r="J49"/>
  <c r="L48"/>
  <c r="J48"/>
  <c r="L47"/>
  <c r="J47"/>
  <c r="L46"/>
  <c r="J46"/>
  <c r="L45"/>
  <c r="J45"/>
  <c r="L44"/>
  <c r="J44"/>
  <c r="L43"/>
  <c r="J43"/>
  <c r="L42"/>
  <c r="J42"/>
  <c r="L40"/>
  <c r="J40"/>
  <c r="L39"/>
  <c r="J39"/>
  <c r="L38"/>
  <c r="J38"/>
  <c r="L37"/>
  <c r="J37"/>
  <c r="L36"/>
  <c r="J36"/>
  <c r="L35"/>
  <c r="J35"/>
  <c r="L34"/>
  <c r="J34"/>
  <c r="L33"/>
  <c r="J33"/>
  <c r="L31" l="1"/>
  <c r="L30"/>
  <c r="L29"/>
  <c r="L28"/>
  <c r="L27"/>
  <c r="L26"/>
  <c r="L25"/>
  <c r="L24"/>
  <c r="J31"/>
  <c r="J30"/>
  <c r="J29"/>
  <c r="J28"/>
  <c r="J27"/>
  <c r="J26"/>
  <c r="J25"/>
  <c r="J24"/>
  <c r="L8"/>
  <c r="L9"/>
  <c r="L10"/>
  <c r="L11"/>
  <c r="L12"/>
  <c r="L13"/>
  <c r="L14"/>
  <c r="L15"/>
  <c r="L16"/>
  <c r="L17"/>
  <c r="L18"/>
  <c r="L19"/>
  <c r="L20"/>
  <c r="L21"/>
  <c r="L22"/>
  <c r="L7"/>
  <c r="J8"/>
  <c r="J9"/>
  <c r="J10"/>
  <c r="J11"/>
  <c r="J12"/>
  <c r="J13"/>
  <c r="J14"/>
  <c r="J15"/>
  <c r="J16"/>
  <c r="J17"/>
  <c r="J18"/>
  <c r="J19"/>
  <c r="J20"/>
  <c r="J21"/>
  <c r="J22"/>
  <c r="J7"/>
</calcChain>
</file>

<file path=xl/sharedStrings.xml><?xml version="1.0" encoding="utf-8"?>
<sst xmlns="http://schemas.openxmlformats.org/spreadsheetml/2006/main" count="1272" uniqueCount="81">
  <si>
    <t>Матч</t>
  </si>
  <si>
    <t>Италия</t>
  </si>
  <si>
    <t>Франция</t>
  </si>
  <si>
    <t>Германия</t>
  </si>
  <si>
    <t>Португалия</t>
  </si>
  <si>
    <t>Англия</t>
  </si>
  <si>
    <t>Испания</t>
  </si>
  <si>
    <t>-</t>
  </si>
  <si>
    <t>:</t>
  </si>
  <si>
    <t>Счёт</t>
  </si>
  <si>
    <t>№</t>
  </si>
  <si>
    <t>$</t>
  </si>
  <si>
    <t>Средний</t>
  </si>
  <si>
    <t>Хорватия</t>
  </si>
  <si>
    <t>Россия</t>
  </si>
  <si>
    <t>* - играет бесплатно, не претендуя на призовой фонд</t>
  </si>
  <si>
    <t>Время М</t>
  </si>
  <si>
    <t>20.00</t>
  </si>
  <si>
    <t>Греция</t>
  </si>
  <si>
    <t>Швейцария</t>
  </si>
  <si>
    <t>Голландия</t>
  </si>
  <si>
    <t>*</t>
  </si>
  <si>
    <t>Чемпионат Мира 2014 года в Бразилии</t>
  </si>
  <si>
    <t>Бразилия</t>
  </si>
  <si>
    <t>00.00</t>
  </si>
  <si>
    <t>Мексика</t>
  </si>
  <si>
    <t>Камерун</t>
  </si>
  <si>
    <t>23.00</t>
  </si>
  <si>
    <t>02.00</t>
  </si>
  <si>
    <t>Чили</t>
  </si>
  <si>
    <t>Австралия</t>
  </si>
  <si>
    <t>Колумбия</t>
  </si>
  <si>
    <t>05.00</t>
  </si>
  <si>
    <t>Кот-д'Ивуар</t>
  </si>
  <si>
    <t>Япония</t>
  </si>
  <si>
    <t>Уругвай</t>
  </si>
  <si>
    <t>Коста-Рика</t>
  </si>
  <si>
    <t>Эквадор</t>
  </si>
  <si>
    <t>Гондурас</t>
  </si>
  <si>
    <t>Аргентина</t>
  </si>
  <si>
    <t>Босния</t>
  </si>
  <si>
    <t>Иран</t>
  </si>
  <si>
    <t>Нигерия</t>
  </si>
  <si>
    <r>
      <t xml:space="preserve">Последний срок: </t>
    </r>
    <r>
      <rPr>
        <b/>
        <sz val="12"/>
        <rFont val="Times New Roman"/>
        <family val="1"/>
        <charset val="204"/>
      </rPr>
      <t>10</t>
    </r>
    <r>
      <rPr>
        <b/>
        <sz val="12"/>
        <rFont val="Times New Roman"/>
        <family val="1"/>
      </rPr>
      <t>.06.14</t>
    </r>
  </si>
  <si>
    <t>Гана</t>
  </si>
  <si>
    <t>США</t>
  </si>
  <si>
    <t>Южная Корея</t>
  </si>
  <si>
    <t>Бельгия</t>
  </si>
  <si>
    <t>Алжир</t>
  </si>
  <si>
    <r>
      <t xml:space="preserve">Последний срок: </t>
    </r>
    <r>
      <rPr>
        <b/>
        <sz val="12"/>
        <rFont val="Times New Roman"/>
        <family val="1"/>
        <charset val="204"/>
      </rPr>
      <t>16.06.14</t>
    </r>
  </si>
  <si>
    <r>
      <t xml:space="preserve">Последний срок: </t>
    </r>
    <r>
      <rPr>
        <b/>
        <sz val="12"/>
        <rFont val="Times New Roman"/>
        <family val="1"/>
      </rPr>
      <t>19.06.14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</si>
  <si>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23.06.14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</si>
  <si>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04.07.14</t>
    </r>
  </si>
  <si>
    <r>
      <t>Последний срок:</t>
    </r>
    <r>
      <rPr>
        <b/>
        <sz val="12"/>
        <rFont val="Times New Roman"/>
        <family val="1"/>
        <charset val="204"/>
      </rPr>
      <t xml:space="preserve"> 07.07.14</t>
    </r>
  </si>
  <si>
    <r>
      <t xml:space="preserve">Последний срок: </t>
    </r>
    <r>
      <rPr>
        <b/>
        <sz val="12"/>
        <rFont val="Times New Roman"/>
        <family val="1"/>
        <charset val="204"/>
      </rPr>
      <t>11.07.14</t>
    </r>
  </si>
  <si>
    <t>57</t>
  </si>
  <si>
    <t>58</t>
  </si>
  <si>
    <t>59</t>
  </si>
  <si>
    <t>60</t>
  </si>
  <si>
    <t xml:space="preserve">Участвуют матчи с 1 по 64. При неподаче прогнозов ставится прогноз 0:0. За каждый матч один раз начисляются очки: 5 очков за угаданный счёт, 4 - за угаданную разницу, 3 очка за угаданный исход. То есть максимум за матч - 5 очков. Места фиксируются только на основе набранных по итогам всех матчей очков. При равенстве - делят место. 1 место - 50 %, 2 - 30 %, 3 - 20 %. Стоимость участия - 500 рублей. Оплата Незнанову. Возможно участие без оплаты. Прогнозы Незнанову на neznan1974@mail.ru  </t>
  </si>
  <si>
    <t>Дудин</t>
  </si>
  <si>
    <t>Незнанов</t>
  </si>
  <si>
    <t>Перетятько</t>
  </si>
  <si>
    <t>Филиппов</t>
  </si>
  <si>
    <t>Кригер</t>
  </si>
  <si>
    <t>Кибук</t>
  </si>
  <si>
    <t>Левин</t>
  </si>
  <si>
    <t>Глазырин</t>
  </si>
  <si>
    <t>Елизаров</t>
  </si>
  <si>
    <t>Пимин</t>
  </si>
  <si>
    <t>Хайруллин</t>
  </si>
  <si>
    <t>Татаринцев</t>
  </si>
  <si>
    <t>Золотухин</t>
  </si>
  <si>
    <t>Прохоров А.</t>
  </si>
  <si>
    <t>Очки за</t>
  </si>
  <si>
    <t>Итого</t>
  </si>
  <si>
    <t>исходы</t>
  </si>
  <si>
    <t>разницу</t>
  </si>
  <si>
    <t>счёт</t>
  </si>
  <si>
    <t>за всё</t>
  </si>
  <si>
    <r>
      <t xml:space="preserve">Последний срок: </t>
    </r>
    <r>
      <rPr>
        <b/>
        <sz val="12"/>
        <rFont val="Times New Roman"/>
        <family val="1"/>
        <charset val="204"/>
      </rPr>
      <t>28.06.14</t>
    </r>
  </si>
</sst>
</file>

<file path=xl/styles.xml><?xml version="1.0" encoding="utf-8"?>
<styleSheet xmlns="http://schemas.openxmlformats.org/spreadsheetml/2006/main">
  <numFmts count="1">
    <numFmt numFmtId="164" formatCode="d/m/yy"/>
  </numFmts>
  <fonts count="13">
    <font>
      <sz val="12"/>
      <name val="Times New Roman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2"/>
      <name val="Times New Roman"/>
      <family val="1"/>
      <charset val="204"/>
    </font>
    <font>
      <u val="doubleAccounting"/>
      <sz val="12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u/>
      <sz val="12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7"/>
        <bgColor indexed="64"/>
      </patternFill>
    </fill>
  </fills>
  <borders count="7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10">
    <xf numFmtId="0" fontId="0" fillId="0" borderId="0" xfId="0"/>
    <xf numFmtId="164" fontId="0" fillId="0" borderId="0" xfId="0" applyNumberFormat="1"/>
    <xf numFmtId="0" fontId="0" fillId="0" borderId="0" xfId="0" applyAlignment="1">
      <alignment horizontal="right"/>
    </xf>
    <xf numFmtId="49" fontId="0" fillId="0" borderId="0" xfId="0" applyNumberFormat="1" applyAlignment="1">
      <alignment horizontal="center" shrinkToFit="1"/>
    </xf>
    <xf numFmtId="0" fontId="0" fillId="0" borderId="1" xfId="0" applyBorder="1"/>
    <xf numFmtId="49" fontId="0" fillId="0" borderId="0" xfId="0" applyNumberFormat="1" applyAlignment="1">
      <alignment horizontal="left" shrinkToFit="1"/>
    </xf>
    <xf numFmtId="49" fontId="2" fillId="0" borderId="2" xfId="0" applyNumberFormat="1" applyFont="1" applyBorder="1" applyAlignment="1">
      <alignment horizontal="center" shrinkToFit="1"/>
    </xf>
    <xf numFmtId="0" fontId="0" fillId="0" borderId="3" xfId="0" applyBorder="1"/>
    <xf numFmtId="164" fontId="0" fillId="0" borderId="4" xfId="0" applyNumberFormat="1" applyBorder="1"/>
    <xf numFmtId="0" fontId="0" fillId="0" borderId="4" xfId="0" applyBorder="1"/>
    <xf numFmtId="0" fontId="0" fillId="0" borderId="0" xfId="0" applyAlignment="1">
      <alignment textRotation="90"/>
    </xf>
    <xf numFmtId="49" fontId="2" fillId="0" borderId="5" xfId="0" applyNumberFormat="1" applyFont="1" applyBorder="1" applyAlignment="1">
      <alignment horizontal="center" shrinkToFit="1"/>
    </xf>
    <xf numFmtId="49" fontId="2" fillId="0" borderId="6" xfId="0" applyNumberFormat="1" applyFont="1" applyBorder="1" applyAlignment="1">
      <alignment horizontal="center" shrinkToFit="1"/>
    </xf>
    <xf numFmtId="1" fontId="0" fillId="0" borderId="7" xfId="0" applyNumberFormat="1" applyBorder="1" applyAlignment="1">
      <alignment horizontal="left"/>
    </xf>
    <xf numFmtId="1" fontId="2" fillId="0" borderId="3" xfId="0" applyNumberFormat="1" applyFont="1" applyBorder="1" applyAlignment="1">
      <alignment horizontal="center"/>
    </xf>
    <xf numFmtId="1" fontId="0" fillId="0" borderId="8" xfId="0" applyNumberFormat="1" applyBorder="1" applyAlignment="1">
      <alignment horizontal="left"/>
    </xf>
    <xf numFmtId="49" fontId="0" fillId="0" borderId="3" xfId="0" applyNumberFormat="1" applyBorder="1"/>
    <xf numFmtId="49" fontId="0" fillId="0" borderId="4" xfId="0" applyNumberFormat="1" applyBorder="1"/>
    <xf numFmtId="49" fontId="0" fillId="0" borderId="1" xfId="0" applyNumberFormat="1" applyBorder="1"/>
    <xf numFmtId="1" fontId="5" fillId="0" borderId="1" xfId="0" applyNumberFormat="1" applyFont="1" applyBorder="1"/>
    <xf numFmtId="1" fontId="6" fillId="0" borderId="3" xfId="0" applyNumberFormat="1" applyFont="1" applyBorder="1"/>
    <xf numFmtId="0" fontId="0" fillId="2" borderId="3" xfId="0" applyFill="1" applyBorder="1" applyAlignment="1">
      <alignment horizontal="right"/>
    </xf>
    <xf numFmtId="0" fontId="0" fillId="2" borderId="3" xfId="0" applyFill="1" applyBorder="1"/>
    <xf numFmtId="0" fontId="0" fillId="3" borderId="3" xfId="0" applyFill="1" applyBorder="1" applyAlignment="1">
      <alignment horizontal="right"/>
    </xf>
    <xf numFmtId="0" fontId="0" fillId="3" borderId="3" xfId="0" applyFill="1" applyBorder="1"/>
    <xf numFmtId="0" fontId="0" fillId="2" borderId="3" xfId="0" applyFill="1" applyBorder="1" applyAlignment="1">
      <alignment horizontal="left"/>
    </xf>
    <xf numFmtId="0" fontId="0" fillId="3" borderId="3" xfId="0" applyFill="1" applyBorder="1" applyAlignment="1">
      <alignment horizontal="left"/>
    </xf>
    <xf numFmtId="49" fontId="0" fillId="0" borderId="3" xfId="0" applyNumberFormat="1" applyFill="1" applyBorder="1"/>
    <xf numFmtId="0" fontId="2" fillId="0" borderId="9" xfId="0" applyFont="1" applyBorder="1"/>
    <xf numFmtId="49" fontId="2" fillId="0" borderId="10" xfId="0" applyNumberFormat="1" applyFont="1" applyBorder="1" applyAlignment="1">
      <alignment horizontal="center" shrinkToFi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3" xfId="0" applyFill="1" applyBorder="1" applyAlignment="1">
      <alignment horizontal="right"/>
    </xf>
    <xf numFmtId="0" fontId="0" fillId="0" borderId="3" xfId="0" applyFill="1" applyBorder="1"/>
    <xf numFmtId="1" fontId="2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/>
    <xf numFmtId="0" fontId="8" fillId="0" borderId="0" xfId="0" applyFont="1"/>
    <xf numFmtId="0" fontId="8" fillId="0" borderId="14" xfId="0" applyFont="1" applyBorder="1"/>
    <xf numFmtId="0" fontId="8" fillId="0" borderId="15" xfId="0" applyFont="1" applyBorder="1" applyAlignment="1">
      <alignment horizontal="center"/>
    </xf>
    <xf numFmtId="49" fontId="8" fillId="0" borderId="15" xfId="0" applyNumberFormat="1" applyFont="1" applyBorder="1"/>
    <xf numFmtId="0" fontId="8" fillId="0" borderId="15" xfId="0" applyFont="1" applyBorder="1" applyAlignment="1">
      <alignment horizontal="left"/>
    </xf>
    <xf numFmtId="1" fontId="9" fillId="0" borderId="15" xfId="0" applyNumberFormat="1" applyFont="1" applyBorder="1"/>
    <xf numFmtId="1" fontId="8" fillId="0" borderId="16" xfId="0" applyNumberFormat="1" applyFont="1" applyBorder="1" applyAlignment="1">
      <alignment horizontal="left"/>
    </xf>
    <xf numFmtId="1" fontId="0" fillId="0" borderId="17" xfId="0" applyNumberFormat="1" applyFill="1" applyBorder="1" applyAlignment="1">
      <alignment horizontal="center" shrinkToFit="1"/>
    </xf>
    <xf numFmtId="1" fontId="2" fillId="0" borderId="3" xfId="0" applyNumberFormat="1" applyFont="1" applyFill="1" applyBorder="1" applyAlignment="1">
      <alignment horizontal="center"/>
    </xf>
    <xf numFmtId="1" fontId="0" fillId="0" borderId="18" xfId="0" applyNumberFormat="1" applyFill="1" applyBorder="1" applyAlignment="1">
      <alignment horizontal="center" shrinkToFit="1"/>
    </xf>
    <xf numFmtId="1" fontId="0" fillId="0" borderId="19" xfId="0" applyNumberFormat="1" applyFill="1" applyBorder="1" applyAlignment="1">
      <alignment horizontal="center" shrinkToFit="1"/>
    </xf>
    <xf numFmtId="1" fontId="2" fillId="0" borderId="1" xfId="0" applyNumberFormat="1" applyFont="1" applyFill="1" applyBorder="1" applyAlignment="1">
      <alignment horizontal="center"/>
    </xf>
    <xf numFmtId="1" fontId="0" fillId="0" borderId="20" xfId="0" applyNumberFormat="1" applyFill="1" applyBorder="1" applyAlignment="1">
      <alignment horizontal="center" shrinkToFit="1"/>
    </xf>
    <xf numFmtId="1" fontId="2" fillId="0" borderId="4" xfId="0" applyNumberFormat="1" applyFont="1" applyFill="1" applyBorder="1" applyAlignment="1">
      <alignment horizontal="center"/>
    </xf>
    <xf numFmtId="1" fontId="0" fillId="0" borderId="21" xfId="0" applyNumberFormat="1" applyFill="1" applyBorder="1" applyAlignment="1">
      <alignment horizontal="center" shrinkToFit="1"/>
    </xf>
    <xf numFmtId="1" fontId="2" fillId="0" borderId="22" xfId="0" applyNumberFormat="1" applyFont="1" applyFill="1" applyBorder="1" applyAlignment="1">
      <alignment horizontal="center"/>
    </xf>
    <xf numFmtId="1" fontId="0" fillId="0" borderId="23" xfId="0" applyNumberFormat="1" applyFill="1" applyBorder="1" applyAlignment="1">
      <alignment horizontal="center" shrinkToFit="1"/>
    </xf>
    <xf numFmtId="1" fontId="0" fillId="0" borderId="3" xfId="0" applyNumberFormat="1" applyFill="1" applyBorder="1" applyAlignment="1">
      <alignment horizontal="center" shrinkToFit="1"/>
    </xf>
    <xf numFmtId="1" fontId="0" fillId="0" borderId="1" xfId="0" applyNumberFormat="1" applyFill="1" applyBorder="1" applyAlignment="1">
      <alignment horizontal="center" shrinkToFit="1"/>
    </xf>
    <xf numFmtId="1" fontId="0" fillId="0" borderId="24" xfId="0" applyNumberFormat="1" applyFill="1" applyBorder="1" applyAlignment="1">
      <alignment horizontal="center" shrinkToFit="1"/>
    </xf>
    <xf numFmtId="1" fontId="0" fillId="0" borderId="25" xfId="0" applyNumberFormat="1" applyFill="1" applyBorder="1" applyAlignment="1">
      <alignment horizontal="center" shrinkToFit="1"/>
    </xf>
    <xf numFmtId="1" fontId="7" fillId="0" borderId="15" xfId="0" applyNumberFormat="1" applyFont="1" applyBorder="1" applyAlignment="1">
      <alignment horizontal="center"/>
    </xf>
    <xf numFmtId="0" fontId="0" fillId="5" borderId="3" xfId="0" applyFill="1" applyBorder="1"/>
    <xf numFmtId="0" fontId="0" fillId="5" borderId="3" xfId="0" applyFill="1" applyBorder="1" applyAlignment="1">
      <alignment horizontal="right"/>
    </xf>
    <xf numFmtId="0" fontId="0" fillId="5" borderId="3" xfId="0" applyFill="1" applyBorder="1" applyAlignment="1">
      <alignment horizontal="left"/>
    </xf>
    <xf numFmtId="1" fontId="0" fillId="0" borderId="3" xfId="0" applyNumberFormat="1" applyFill="1" applyBorder="1"/>
    <xf numFmtId="1" fontId="0" fillId="0" borderId="7" xfId="0" applyNumberFormat="1" applyFill="1" applyBorder="1" applyAlignment="1">
      <alignment horizontal="left"/>
    </xf>
    <xf numFmtId="1" fontId="0" fillId="0" borderId="4" xfId="0" applyNumberFormat="1" applyFill="1" applyBorder="1"/>
    <xf numFmtId="1" fontId="0" fillId="0" borderId="26" xfId="0" applyNumberFormat="1" applyFill="1" applyBorder="1" applyAlignment="1">
      <alignment horizontal="left"/>
    </xf>
    <xf numFmtId="1" fontId="0" fillId="0" borderId="1" xfId="0" applyNumberFormat="1" applyFill="1" applyBorder="1"/>
    <xf numFmtId="1" fontId="0" fillId="0" borderId="8" xfId="0" applyNumberFormat="1" applyFill="1" applyBorder="1" applyAlignment="1">
      <alignment horizontal="left"/>
    </xf>
    <xf numFmtId="1" fontId="1" fillId="0" borderId="17" xfId="0" applyNumberFormat="1" applyFont="1" applyFill="1" applyBorder="1" applyAlignment="1">
      <alignment horizontal="center" shrinkToFit="1"/>
    </xf>
    <xf numFmtId="1" fontId="0" fillId="6" borderId="17" xfId="0" applyNumberFormat="1" applyFill="1" applyBorder="1" applyAlignment="1">
      <alignment horizontal="center" shrinkToFit="1"/>
    </xf>
    <xf numFmtId="1" fontId="2" fillId="6" borderId="3" xfId="0" applyNumberFormat="1" applyFont="1" applyFill="1" applyBorder="1" applyAlignment="1">
      <alignment horizontal="center"/>
    </xf>
    <xf numFmtId="1" fontId="0" fillId="6" borderId="24" xfId="0" applyNumberFormat="1" applyFill="1" applyBorder="1" applyAlignment="1">
      <alignment horizontal="center" shrinkToFit="1"/>
    </xf>
    <xf numFmtId="1" fontId="0" fillId="0" borderId="5" xfId="0" applyNumberFormat="1" applyFill="1" applyBorder="1" applyAlignment="1">
      <alignment horizontal="center" shrinkToFit="1"/>
    </xf>
    <xf numFmtId="1" fontId="0" fillId="0" borderId="0" xfId="0" applyNumberFormat="1" applyFill="1" applyBorder="1" applyAlignment="1">
      <alignment horizontal="center" shrinkToFit="1"/>
    </xf>
    <xf numFmtId="1" fontId="2" fillId="0" borderId="0" xfId="0" applyNumberFormat="1" applyFont="1" applyFill="1" applyBorder="1" applyAlignment="1">
      <alignment horizontal="center"/>
    </xf>
    <xf numFmtId="1" fontId="0" fillId="0" borderId="27" xfId="0" applyNumberFormat="1" applyFill="1" applyBorder="1" applyAlignment="1">
      <alignment horizontal="center" shrinkToFit="1"/>
    </xf>
    <xf numFmtId="0" fontId="11" fillId="5" borderId="3" xfId="0" applyFont="1" applyFill="1" applyBorder="1" applyAlignment="1">
      <alignment horizontal="right"/>
    </xf>
    <xf numFmtId="0" fontId="11" fillId="5" borderId="3" xfId="0" applyFont="1" applyFill="1" applyBorder="1"/>
    <xf numFmtId="0" fontId="11" fillId="7" borderId="3" xfId="0" applyFont="1" applyFill="1" applyBorder="1" applyAlignment="1">
      <alignment horizontal="right"/>
    </xf>
    <xf numFmtId="0" fontId="11" fillId="7" borderId="3" xfId="0" applyFont="1" applyFill="1" applyBorder="1"/>
    <xf numFmtId="49" fontId="11" fillId="0" borderId="3" xfId="0" applyNumberFormat="1" applyFont="1" applyBorder="1"/>
    <xf numFmtId="0" fontId="11" fillId="8" borderId="3" xfId="0" applyFont="1" applyFill="1" applyBorder="1" applyAlignment="1">
      <alignment horizontal="right"/>
    </xf>
    <xf numFmtId="0" fontId="11" fillId="8" borderId="3" xfId="0" applyFont="1" applyFill="1" applyBorder="1"/>
    <xf numFmtId="0" fontId="11" fillId="9" borderId="3" xfId="0" applyFont="1" applyFill="1" applyBorder="1" applyAlignment="1">
      <alignment horizontal="right"/>
    </xf>
    <xf numFmtId="0" fontId="11" fillId="9" borderId="3" xfId="0" applyFont="1" applyFill="1" applyBorder="1"/>
    <xf numFmtId="164" fontId="11" fillId="0" borderId="4" xfId="0" applyNumberFormat="1" applyFont="1" applyBorder="1"/>
    <xf numFmtId="0" fontId="11" fillId="10" borderId="3" xfId="0" applyFont="1" applyFill="1" applyBorder="1" applyAlignment="1">
      <alignment horizontal="right"/>
    </xf>
    <xf numFmtId="0" fontId="11" fillId="10" borderId="3" xfId="0" applyFont="1" applyFill="1" applyBorder="1"/>
    <xf numFmtId="0" fontId="0" fillId="0" borderId="28" xfId="0" applyBorder="1"/>
    <xf numFmtId="0" fontId="0" fillId="0" borderId="22" xfId="0" applyBorder="1"/>
    <xf numFmtId="49" fontId="0" fillId="0" borderId="22" xfId="0" applyNumberFormat="1" applyFill="1" applyBorder="1"/>
    <xf numFmtId="0" fontId="8" fillId="0" borderId="15" xfId="0" applyFont="1" applyFill="1" applyBorder="1" applyAlignment="1">
      <alignment horizontal="right"/>
    </xf>
    <xf numFmtId="49" fontId="11" fillId="0" borderId="1" xfId="0" applyNumberFormat="1" applyFont="1" applyBorder="1" applyAlignment="1">
      <alignment horizontal="right"/>
    </xf>
    <xf numFmtId="49" fontId="11" fillId="0" borderId="1" xfId="0" applyNumberFormat="1" applyFont="1" applyBorder="1"/>
    <xf numFmtId="49" fontId="11" fillId="0" borderId="3" xfId="0" applyNumberFormat="1" applyFont="1" applyBorder="1" applyAlignment="1">
      <alignment horizontal="right"/>
    </xf>
    <xf numFmtId="1" fontId="0" fillId="0" borderId="29" xfId="0" applyNumberFormat="1" applyFill="1" applyBorder="1" applyAlignment="1">
      <alignment horizontal="center" shrinkToFit="1"/>
    </xf>
    <xf numFmtId="1" fontId="0" fillId="0" borderId="30" xfId="0" applyNumberFormat="1" applyFill="1" applyBorder="1" applyAlignment="1">
      <alignment horizontal="center" shrinkToFit="1"/>
    </xf>
    <xf numFmtId="0" fontId="0" fillId="0" borderId="31" xfId="0" applyBorder="1"/>
    <xf numFmtId="1" fontId="0" fillId="0" borderId="26" xfId="0" applyNumberFormat="1" applyFill="1" applyBorder="1" applyAlignment="1">
      <alignment horizontal="center" shrinkToFit="1"/>
    </xf>
    <xf numFmtId="1" fontId="10" fillId="0" borderId="0" xfId="0" applyNumberFormat="1" applyFont="1" applyAlignment="1"/>
    <xf numFmtId="49" fontId="2" fillId="4" borderId="19" xfId="0" applyNumberFormat="1" applyFont="1" applyFill="1" applyBorder="1" applyAlignment="1">
      <alignment horizontal="center" shrinkToFit="1"/>
    </xf>
    <xf numFmtId="49" fontId="2" fillId="4" borderId="1" xfId="0" applyNumberFormat="1" applyFont="1" applyFill="1" applyBorder="1" applyAlignment="1">
      <alignment horizontal="center" shrinkToFit="1"/>
    </xf>
    <xf numFmtId="49" fontId="2" fillId="4" borderId="8" xfId="0" applyNumberFormat="1" applyFont="1" applyFill="1" applyBorder="1" applyAlignment="1">
      <alignment horizontal="center" shrinkToFit="1"/>
    </xf>
    <xf numFmtId="1" fontId="2" fillId="0" borderId="58" xfId="0" applyNumberFormat="1" applyFont="1" applyBorder="1" applyAlignment="1">
      <alignment horizontal="center" vertical="center" wrapText="1"/>
    </xf>
    <xf numFmtId="1" fontId="2" fillId="0" borderId="59" xfId="0" applyNumberFormat="1" applyFont="1" applyBorder="1" applyAlignment="1">
      <alignment horizontal="center" vertical="center" wrapText="1"/>
    </xf>
    <xf numFmtId="1" fontId="2" fillId="0" borderId="61" xfId="0" applyNumberFormat="1" applyFont="1" applyBorder="1" applyAlignment="1">
      <alignment horizontal="center" vertical="center" wrapText="1"/>
    </xf>
    <xf numFmtId="1" fontId="2" fillId="0" borderId="62" xfId="0" applyNumberFormat="1" applyFont="1" applyBorder="1" applyAlignment="1">
      <alignment horizontal="center" vertical="center" wrapText="1"/>
    </xf>
    <xf numFmtId="1" fontId="2" fillId="0" borderId="64" xfId="0" applyNumberFormat="1" applyFont="1" applyBorder="1" applyAlignment="1">
      <alignment horizontal="center" vertical="center" wrapText="1"/>
    </xf>
    <xf numFmtId="1" fontId="2" fillId="0" borderId="65" xfId="0" applyNumberFormat="1" applyFont="1" applyBorder="1" applyAlignment="1">
      <alignment horizontal="center" vertical="center" wrapText="1"/>
    </xf>
    <xf numFmtId="1" fontId="0" fillId="0" borderId="6" xfId="0" applyNumberFormat="1" applyFill="1" applyBorder="1" applyAlignment="1">
      <alignment horizontal="center" shrinkToFit="1"/>
    </xf>
    <xf numFmtId="1" fontId="0" fillId="0" borderId="6" xfId="0" applyNumberFormat="1" applyFill="1" applyBorder="1"/>
    <xf numFmtId="1" fontId="2" fillId="0" borderId="2" xfId="0" applyNumberFormat="1" applyFont="1" applyFill="1" applyBorder="1" applyAlignment="1">
      <alignment horizontal="center"/>
    </xf>
    <xf numFmtId="1" fontId="0" fillId="0" borderId="5" xfId="0" applyNumberFormat="1" applyFill="1" applyBorder="1" applyAlignment="1">
      <alignment horizontal="left"/>
    </xf>
    <xf numFmtId="1" fontId="1" fillId="11" borderId="17" xfId="0" applyNumberFormat="1" applyFont="1" applyFill="1" applyBorder="1" applyAlignment="1">
      <alignment horizontal="center" shrinkToFit="1"/>
    </xf>
    <xf numFmtId="1" fontId="2" fillId="11" borderId="3" xfId="0" applyNumberFormat="1" applyFont="1" applyFill="1" applyBorder="1" applyAlignment="1">
      <alignment horizontal="center"/>
    </xf>
    <xf numFmtId="1" fontId="0" fillId="11" borderId="7" xfId="0" applyNumberFormat="1" applyFill="1" applyBorder="1" applyAlignment="1">
      <alignment horizontal="center" shrinkToFit="1"/>
    </xf>
    <xf numFmtId="1" fontId="0" fillId="6" borderId="3" xfId="0" applyNumberFormat="1" applyFill="1" applyBorder="1" applyAlignment="1">
      <alignment horizontal="center" shrinkToFit="1"/>
    </xf>
    <xf numFmtId="1" fontId="0" fillId="6" borderId="18" xfId="0" applyNumberFormat="1" applyFill="1" applyBorder="1" applyAlignment="1">
      <alignment horizontal="center" shrinkToFit="1"/>
    </xf>
    <xf numFmtId="1" fontId="0" fillId="11" borderId="3" xfId="0" applyNumberFormat="1" applyFill="1" applyBorder="1" applyAlignment="1">
      <alignment horizontal="center" shrinkToFit="1"/>
    </xf>
    <xf numFmtId="1" fontId="0" fillId="11" borderId="18" xfId="0" applyNumberFormat="1" applyFill="1" applyBorder="1" applyAlignment="1">
      <alignment horizontal="center" shrinkToFit="1"/>
    </xf>
    <xf numFmtId="1" fontId="0" fillId="11" borderId="17" xfId="0" applyNumberFormat="1" applyFill="1" applyBorder="1" applyAlignment="1">
      <alignment horizontal="center" shrinkToFit="1"/>
    </xf>
    <xf numFmtId="1" fontId="0" fillId="12" borderId="17" xfId="0" applyNumberFormat="1" applyFill="1" applyBorder="1" applyAlignment="1">
      <alignment horizontal="center" shrinkToFit="1"/>
    </xf>
    <xf numFmtId="1" fontId="2" fillId="12" borderId="3" xfId="0" applyNumberFormat="1" applyFont="1" applyFill="1" applyBorder="1" applyAlignment="1">
      <alignment horizontal="center"/>
    </xf>
    <xf numFmtId="1" fontId="0" fillId="12" borderId="18" xfId="0" applyNumberFormat="1" applyFill="1" applyBorder="1" applyAlignment="1">
      <alignment horizontal="center" shrinkToFit="1"/>
    </xf>
    <xf numFmtId="1" fontId="0" fillId="12" borderId="3" xfId="0" applyNumberFormat="1" applyFill="1" applyBorder="1" applyAlignment="1">
      <alignment horizontal="center" shrinkToFit="1"/>
    </xf>
    <xf numFmtId="1" fontId="1" fillId="6" borderId="17" xfId="0" applyNumberFormat="1" applyFont="1" applyFill="1" applyBorder="1" applyAlignment="1">
      <alignment horizontal="center" shrinkToFit="1"/>
    </xf>
    <xf numFmtId="1" fontId="0" fillId="6" borderId="7" xfId="0" applyNumberFormat="1" applyFill="1" applyBorder="1" applyAlignment="1">
      <alignment horizontal="center" shrinkToFit="1"/>
    </xf>
    <xf numFmtId="0" fontId="0" fillId="0" borderId="0" xfId="0" applyBorder="1"/>
    <xf numFmtId="1" fontId="0" fillId="0" borderId="0" xfId="0" applyNumberFormat="1" applyFill="1" applyBorder="1"/>
    <xf numFmtId="1" fontId="0" fillId="0" borderId="0" xfId="0" applyNumberFormat="1" applyFill="1" applyBorder="1" applyAlignment="1">
      <alignment horizontal="left"/>
    </xf>
    <xf numFmtId="1" fontId="0" fillId="11" borderId="24" xfId="0" applyNumberFormat="1" applyFill="1" applyBorder="1" applyAlignment="1">
      <alignment horizontal="center" shrinkToFit="1"/>
    </xf>
    <xf numFmtId="0" fontId="0" fillId="6" borderId="71" xfId="0" applyFill="1" applyBorder="1"/>
    <xf numFmtId="1" fontId="2" fillId="6" borderId="2" xfId="0" applyNumberFormat="1" applyFont="1" applyFill="1" applyBorder="1" applyAlignment="1">
      <alignment horizontal="center"/>
    </xf>
    <xf numFmtId="0" fontId="0" fillId="6" borderId="72" xfId="0" applyFill="1" applyBorder="1"/>
    <xf numFmtId="0" fontId="0" fillId="0" borderId="67" xfId="0" applyFill="1" applyBorder="1"/>
    <xf numFmtId="0" fontId="0" fillId="0" borderId="69" xfId="0" applyFill="1" applyBorder="1"/>
    <xf numFmtId="0" fontId="0" fillId="6" borderId="67" xfId="0" applyFill="1" applyBorder="1"/>
    <xf numFmtId="0" fontId="0" fillId="6" borderId="69" xfId="0" applyFill="1" applyBorder="1"/>
    <xf numFmtId="0" fontId="0" fillId="11" borderId="67" xfId="0" applyFill="1" applyBorder="1"/>
    <xf numFmtId="0" fontId="0" fillId="11" borderId="69" xfId="0" applyFill="1" applyBorder="1"/>
    <xf numFmtId="0" fontId="0" fillId="12" borderId="67" xfId="0" applyFill="1" applyBorder="1"/>
    <xf numFmtId="0" fontId="0" fillId="12" borderId="69" xfId="0" applyFill="1" applyBorder="1"/>
    <xf numFmtId="164" fontId="1" fillId="0" borderId="4" xfId="0" applyNumberFormat="1" applyFont="1" applyBorder="1"/>
    <xf numFmtId="49" fontId="1" fillId="0" borderId="3" xfId="0" applyNumberFormat="1" applyFont="1" applyFill="1" applyBorder="1" applyAlignment="1">
      <alignment horizontal="right"/>
    </xf>
    <xf numFmtId="49" fontId="1" fillId="0" borderId="3" xfId="0" applyNumberFormat="1" applyFont="1" applyFill="1" applyBorder="1" applyAlignment="1">
      <alignment horizontal="left"/>
    </xf>
    <xf numFmtId="49" fontId="1" fillId="0" borderId="22" xfId="0" applyNumberFormat="1" applyFont="1" applyFill="1" applyBorder="1" applyAlignment="1">
      <alignment horizontal="right"/>
    </xf>
    <xf numFmtId="49" fontId="1" fillId="0" borderId="22" xfId="0" applyNumberFormat="1" applyFont="1" applyFill="1" applyBorder="1" applyAlignment="1">
      <alignment horizontal="left"/>
    </xf>
    <xf numFmtId="0" fontId="0" fillId="6" borderId="73" xfId="0" applyFill="1" applyBorder="1"/>
    <xf numFmtId="0" fontId="0" fillId="6" borderId="8" xfId="0" applyFill="1" applyBorder="1"/>
    <xf numFmtId="0" fontId="0" fillId="0" borderId="68" xfId="0" applyFill="1" applyBorder="1"/>
    <xf numFmtId="0" fontId="0" fillId="0" borderId="70" xfId="0" applyFill="1" applyBorder="1"/>
    <xf numFmtId="1" fontId="0" fillId="12" borderId="30" xfId="0" applyNumberFormat="1" applyFill="1" applyBorder="1" applyAlignment="1">
      <alignment horizontal="center" shrinkToFit="1"/>
    </xf>
    <xf numFmtId="1" fontId="0" fillId="12" borderId="24" xfId="0" applyNumberFormat="1" applyFill="1" applyBorder="1" applyAlignment="1">
      <alignment horizontal="center" shrinkToFit="1"/>
    </xf>
    <xf numFmtId="1" fontId="0" fillId="0" borderId="7" xfId="0" applyNumberFormat="1" applyFill="1" applyBorder="1" applyAlignment="1">
      <alignment horizontal="center" shrinkToFit="1"/>
    </xf>
    <xf numFmtId="164" fontId="3" fillId="0" borderId="48" xfId="0" applyNumberFormat="1" applyFont="1" applyBorder="1" applyAlignment="1">
      <alignment horizontal="center" textRotation="90"/>
    </xf>
    <xf numFmtId="164" fontId="3" fillId="0" borderId="49" xfId="0" applyNumberFormat="1" applyFont="1" applyBorder="1" applyAlignment="1">
      <alignment horizontal="center" textRotation="90"/>
    </xf>
    <xf numFmtId="164" fontId="3" fillId="0" borderId="57" xfId="0" applyNumberFormat="1" applyFont="1" applyBorder="1" applyAlignment="1">
      <alignment horizontal="center" textRotation="90"/>
    </xf>
    <xf numFmtId="164" fontId="3" fillId="0" borderId="50" xfId="0" applyNumberFormat="1" applyFont="1" applyBorder="1" applyAlignment="1">
      <alignment horizontal="center" textRotation="90"/>
    </xf>
    <xf numFmtId="0" fontId="0" fillId="0" borderId="49" xfId="0" applyBorder="1"/>
    <xf numFmtId="0" fontId="0" fillId="0" borderId="50" xfId="0" applyBorder="1"/>
    <xf numFmtId="164" fontId="3" fillId="4" borderId="48" xfId="0" applyNumberFormat="1" applyFont="1" applyFill="1" applyBorder="1" applyAlignment="1">
      <alignment horizontal="center" textRotation="90"/>
    </xf>
    <xf numFmtId="164" fontId="3" fillId="4" borderId="49" xfId="0" applyNumberFormat="1" applyFont="1" applyFill="1" applyBorder="1" applyAlignment="1">
      <alignment horizontal="center" textRotation="90"/>
    </xf>
    <xf numFmtId="164" fontId="3" fillId="4" borderId="50" xfId="0" applyNumberFormat="1" applyFont="1" applyFill="1" applyBorder="1" applyAlignment="1">
      <alignment horizontal="center" textRotation="90"/>
    </xf>
    <xf numFmtId="0" fontId="4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" fontId="7" fillId="0" borderId="33" xfId="0" applyNumberFormat="1" applyFont="1" applyFill="1" applyBorder="1" applyAlignment="1">
      <alignment horizontal="center" shrinkToFit="1"/>
    </xf>
    <xf numFmtId="1" fontId="7" fillId="0" borderId="34" xfId="0" applyNumberFormat="1" applyFont="1" applyFill="1" applyBorder="1" applyAlignment="1">
      <alignment horizontal="center" shrinkToFit="1"/>
    </xf>
    <xf numFmtId="1" fontId="7" fillId="0" borderId="36" xfId="0" applyNumberFormat="1" applyFont="1" applyFill="1" applyBorder="1" applyAlignment="1">
      <alignment horizontal="center" shrinkToFit="1"/>
    </xf>
    <xf numFmtId="164" fontId="3" fillId="0" borderId="55" xfId="0" applyNumberFormat="1" applyFont="1" applyBorder="1" applyAlignment="1">
      <alignment horizontal="center" vertical="center" wrapText="1"/>
    </xf>
    <xf numFmtId="164" fontId="3" fillId="0" borderId="49" xfId="0" applyNumberFormat="1" applyFont="1" applyBorder="1" applyAlignment="1">
      <alignment horizontal="center" vertical="center" wrapText="1"/>
    </xf>
    <xf numFmtId="164" fontId="3" fillId="0" borderId="56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/>
    </xf>
    <xf numFmtId="1" fontId="7" fillId="0" borderId="37" xfId="0" applyNumberFormat="1" applyFont="1" applyFill="1" applyBorder="1" applyAlignment="1">
      <alignment horizontal="center" shrinkToFit="1"/>
    </xf>
    <xf numFmtId="1" fontId="7" fillId="4" borderId="33" xfId="0" applyNumberFormat="1" applyFont="1" applyFill="1" applyBorder="1" applyAlignment="1">
      <alignment horizontal="center" shrinkToFit="1"/>
    </xf>
    <xf numFmtId="1" fontId="7" fillId="4" borderId="34" xfId="0" applyNumberFormat="1" applyFont="1" applyFill="1" applyBorder="1" applyAlignment="1">
      <alignment horizontal="center" shrinkToFit="1"/>
    </xf>
    <xf numFmtId="1" fontId="7" fillId="4" borderId="37" xfId="0" applyNumberFormat="1" applyFont="1" applyFill="1" applyBorder="1" applyAlignment="1">
      <alignment horizontal="center" shrinkToFit="1"/>
    </xf>
    <xf numFmtId="1" fontId="7" fillId="0" borderId="51" xfId="0" applyNumberFormat="1" applyFont="1" applyFill="1" applyBorder="1" applyAlignment="1">
      <alignment horizontal="center" shrinkToFit="1"/>
    </xf>
    <xf numFmtId="1" fontId="2" fillId="0" borderId="59" xfId="0" applyNumberFormat="1" applyFont="1" applyFill="1" applyBorder="1" applyAlignment="1">
      <alignment horizontal="center"/>
    </xf>
    <xf numFmtId="1" fontId="0" fillId="0" borderId="43" xfId="0" applyNumberFormat="1" applyFill="1" applyBorder="1" applyAlignment="1">
      <alignment horizontal="center" shrinkToFit="1"/>
    </xf>
    <xf numFmtId="1" fontId="0" fillId="0" borderId="7" xfId="0" applyNumberFormat="1" applyFill="1" applyBorder="1" applyAlignment="1">
      <alignment horizontal="center" shrinkToFit="1"/>
    </xf>
    <xf numFmtId="1" fontId="0" fillId="0" borderId="44" xfId="0" applyNumberFormat="1" applyFill="1" applyBorder="1" applyAlignment="1">
      <alignment horizontal="center" shrinkToFit="1"/>
    </xf>
    <xf numFmtId="1" fontId="7" fillId="0" borderId="35" xfId="0" applyNumberFormat="1" applyFont="1" applyFill="1" applyBorder="1" applyAlignment="1">
      <alignment horizontal="center" shrinkToFit="1"/>
    </xf>
    <xf numFmtId="1" fontId="2" fillId="0" borderId="62" xfId="0" applyNumberFormat="1" applyFont="1" applyFill="1" applyBorder="1" applyAlignment="1">
      <alignment horizontal="center"/>
    </xf>
    <xf numFmtId="1" fontId="0" fillId="0" borderId="44" xfId="0" applyNumberFormat="1" applyBorder="1" applyAlignment="1">
      <alignment horizontal="center" shrinkToFit="1"/>
    </xf>
    <xf numFmtId="1" fontId="0" fillId="0" borderId="47" xfId="0" applyNumberFormat="1" applyBorder="1" applyAlignment="1">
      <alignment horizontal="center" shrinkToFit="1"/>
    </xf>
    <xf numFmtId="1" fontId="0" fillId="0" borderId="32" xfId="0" applyNumberFormat="1" applyFill="1" applyBorder="1" applyAlignment="1">
      <alignment horizontal="center" shrinkToFit="1"/>
    </xf>
    <xf numFmtId="1" fontId="0" fillId="0" borderId="53" xfId="0" applyNumberFormat="1" applyFill="1" applyBorder="1" applyAlignment="1">
      <alignment horizontal="center" shrinkToFit="1"/>
    </xf>
    <xf numFmtId="1" fontId="0" fillId="0" borderId="43" xfId="0" applyNumberFormat="1" applyBorder="1" applyAlignment="1">
      <alignment horizontal="center" shrinkToFit="1"/>
    </xf>
    <xf numFmtId="1" fontId="0" fillId="0" borderId="45" xfId="0" applyNumberFormat="1" applyBorder="1" applyAlignment="1">
      <alignment horizontal="center" shrinkToFit="1"/>
    </xf>
    <xf numFmtId="1" fontId="0" fillId="0" borderId="46" xfId="0" applyNumberFormat="1" applyFill="1" applyBorder="1" applyAlignment="1">
      <alignment horizontal="center" shrinkToFit="1"/>
    </xf>
    <xf numFmtId="1" fontId="7" fillId="0" borderId="38" xfId="0" applyNumberFormat="1" applyFont="1" applyFill="1" applyBorder="1" applyAlignment="1">
      <alignment horizontal="center" shrinkToFit="1"/>
    </xf>
    <xf numFmtId="1" fontId="0" fillId="0" borderId="52" xfId="0" applyNumberFormat="1" applyFill="1" applyBorder="1" applyAlignment="1">
      <alignment horizontal="center" shrinkToFit="1"/>
    </xf>
    <xf numFmtId="0" fontId="1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1" fontId="7" fillId="0" borderId="38" xfId="0" applyNumberFormat="1" applyFont="1" applyBorder="1" applyAlignment="1">
      <alignment horizontal="center" shrinkToFit="1"/>
    </xf>
    <xf numFmtId="1" fontId="7" fillId="0" borderId="39" xfId="0" applyNumberFormat="1" applyFont="1" applyBorder="1" applyAlignment="1">
      <alignment horizontal="center" shrinkToFit="1"/>
    </xf>
    <xf numFmtId="1" fontId="7" fillId="0" borderId="42" xfId="0" applyNumberFormat="1" applyFont="1" applyFill="1" applyBorder="1" applyAlignment="1">
      <alignment horizontal="center" shrinkToFit="1"/>
    </xf>
    <xf numFmtId="1" fontId="7" fillId="0" borderId="41" xfId="0" applyNumberFormat="1" applyFont="1" applyFill="1" applyBorder="1" applyAlignment="1">
      <alignment horizontal="center" shrinkToFit="1"/>
    </xf>
    <xf numFmtId="1" fontId="7" fillId="0" borderId="40" xfId="0" applyNumberFormat="1" applyFont="1" applyFill="1" applyBorder="1" applyAlignment="1">
      <alignment horizontal="center" shrinkToFit="1"/>
    </xf>
    <xf numFmtId="1" fontId="0" fillId="0" borderId="54" xfId="0" applyNumberFormat="1" applyFill="1" applyBorder="1" applyAlignment="1">
      <alignment horizontal="center" shrinkToFit="1"/>
    </xf>
    <xf numFmtId="1" fontId="2" fillId="4" borderId="59" xfId="0" applyNumberFormat="1" applyFont="1" applyFill="1" applyBorder="1" applyAlignment="1">
      <alignment horizontal="center"/>
    </xf>
    <xf numFmtId="1" fontId="2" fillId="4" borderId="62" xfId="0" applyNumberFormat="1" applyFont="1" applyFill="1" applyBorder="1" applyAlignment="1">
      <alignment horizontal="center"/>
    </xf>
    <xf numFmtId="1" fontId="2" fillId="4" borderId="65" xfId="0" applyNumberFormat="1" applyFont="1" applyFill="1" applyBorder="1" applyAlignment="1">
      <alignment horizontal="center"/>
    </xf>
    <xf numFmtId="1" fontId="2" fillId="0" borderId="60" xfId="0" applyNumberFormat="1" applyFont="1" applyFill="1" applyBorder="1" applyAlignment="1">
      <alignment horizontal="center"/>
    </xf>
    <xf numFmtId="1" fontId="2" fillId="0" borderId="63" xfId="0" applyNumberFormat="1" applyFont="1" applyFill="1" applyBorder="1" applyAlignment="1">
      <alignment horizontal="center"/>
    </xf>
    <xf numFmtId="1" fontId="2" fillId="0" borderId="65" xfId="0" applyNumberFormat="1" applyFont="1" applyFill="1" applyBorder="1" applyAlignment="1">
      <alignment horizontal="center"/>
    </xf>
    <xf numFmtId="1" fontId="2" fillId="0" borderId="66" xfId="0" applyNumberFormat="1" applyFont="1" applyFill="1" applyBorder="1" applyAlignment="1">
      <alignment horizontal="center"/>
    </xf>
    <xf numFmtId="1" fontId="0" fillId="11" borderId="0" xfId="0" applyNumberFormat="1" applyFill="1" applyBorder="1" applyAlignment="1">
      <alignment horizontal="center" shrinkToFit="1"/>
    </xf>
    <xf numFmtId="1" fontId="0" fillId="11" borderId="27" xfId="0" applyNumberFormat="1" applyFill="1" applyBorder="1" applyAlignment="1">
      <alignment horizontal="center" shrinkToFi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BR81"/>
  <sheetViews>
    <sheetView tabSelected="1" workbookViewId="0">
      <pane ySplit="6" topLeftCell="A59" activePane="bottomLeft" state="frozen"/>
      <selection pane="bottomLeft" activeCell="AZ68" sqref="AZ68"/>
    </sheetView>
  </sheetViews>
  <sheetFormatPr defaultRowHeight="15.75"/>
  <cols>
    <col min="1" max="1" width="2.875" bestFit="1" customWidth="1"/>
    <col min="2" max="2" width="2.75" style="1" customWidth="1"/>
    <col min="3" max="3" width="5.375" customWidth="1"/>
    <col min="4" max="4" width="12.375" customWidth="1"/>
    <col min="5" max="5" width="1.625" style="2" bestFit="1" customWidth="1"/>
    <col min="6" max="6" width="12.25" customWidth="1"/>
    <col min="7" max="7" width="1.75" customWidth="1"/>
    <col min="8" max="8" width="1.625" style="36" bestFit="1" customWidth="1"/>
    <col min="9" max="9" width="1.75" customWidth="1"/>
    <col min="10" max="10" width="1.875" customWidth="1"/>
    <col min="11" max="11" width="1.625" bestFit="1" customWidth="1"/>
    <col min="12" max="12" width="1.875" bestFit="1" customWidth="1"/>
    <col min="13" max="15" width="1.875" customWidth="1"/>
    <col min="16" max="16" width="2.125" style="3" bestFit="1" customWidth="1"/>
    <col min="17" max="17" width="1.875" style="5" bestFit="1" customWidth="1"/>
    <col min="18" max="18" width="1.875" style="3" bestFit="1" customWidth="1"/>
    <col min="19" max="21" width="1.875" customWidth="1"/>
    <col min="22" max="24" width="1.875" style="3" customWidth="1"/>
    <col min="25" max="33" width="1.875" customWidth="1"/>
    <col min="34" max="39" width="1.875" style="3" customWidth="1"/>
    <col min="40" max="40" width="2.125" style="3" bestFit="1" customWidth="1"/>
    <col min="41" max="42" width="1.875" style="3" bestFit="1" customWidth="1"/>
    <col min="43" max="54" width="1.875" style="3" customWidth="1"/>
    <col min="55" max="67" width="1.75" customWidth="1"/>
  </cols>
  <sheetData>
    <row r="1" spans="1:63" s="10" customFormat="1" ht="96" customHeight="1" thickTop="1" thickBot="1">
      <c r="A1" s="169" t="s">
        <v>22</v>
      </c>
      <c r="B1" s="170"/>
      <c r="C1" s="170"/>
      <c r="D1" s="170"/>
      <c r="E1" s="170"/>
      <c r="F1" s="170"/>
      <c r="G1" s="170"/>
      <c r="H1" s="170"/>
      <c r="I1" s="171"/>
      <c r="J1" s="161" t="s">
        <v>12</v>
      </c>
      <c r="K1" s="162"/>
      <c r="L1" s="163"/>
      <c r="M1" s="155" t="s">
        <v>61</v>
      </c>
      <c r="N1" s="156"/>
      <c r="O1" s="158"/>
      <c r="P1" s="155" t="s">
        <v>64</v>
      </c>
      <c r="Q1" s="156"/>
      <c r="R1" s="158"/>
      <c r="S1" s="155" t="s">
        <v>65</v>
      </c>
      <c r="T1" s="156"/>
      <c r="U1" s="158"/>
      <c r="V1" s="155" t="s">
        <v>62</v>
      </c>
      <c r="W1" s="156"/>
      <c r="X1" s="158"/>
      <c r="Y1" s="155" t="s">
        <v>66</v>
      </c>
      <c r="Z1" s="156"/>
      <c r="AA1" s="158"/>
      <c r="AB1" s="156" t="s">
        <v>67</v>
      </c>
      <c r="AC1" s="159"/>
      <c r="AD1" s="159"/>
      <c r="AE1" s="155" t="s">
        <v>68</v>
      </c>
      <c r="AF1" s="156"/>
      <c r="AG1" s="158"/>
      <c r="AH1" s="156" t="s">
        <v>69</v>
      </c>
      <c r="AI1" s="156"/>
      <c r="AJ1" s="158"/>
      <c r="AK1" s="155" t="s">
        <v>63</v>
      </c>
      <c r="AL1" s="156"/>
      <c r="AM1" s="156"/>
      <c r="AN1" s="155" t="s">
        <v>70</v>
      </c>
      <c r="AO1" s="156"/>
      <c r="AP1" s="158"/>
      <c r="AQ1" s="155" t="s">
        <v>60</v>
      </c>
      <c r="AR1" s="156"/>
      <c r="AS1" s="158"/>
      <c r="AT1" s="156" t="s">
        <v>71</v>
      </c>
      <c r="AU1" s="159"/>
      <c r="AV1" s="160"/>
      <c r="AW1" s="155" t="s">
        <v>72</v>
      </c>
      <c r="AX1" s="156"/>
      <c r="AY1" s="158"/>
      <c r="AZ1" s="155" t="s">
        <v>73</v>
      </c>
      <c r="BA1" s="156"/>
      <c r="BB1" s="157"/>
    </row>
    <row r="2" spans="1:63" s="100" customFormat="1" ht="15.6" customHeight="1">
      <c r="A2" s="104"/>
      <c r="B2" s="105"/>
      <c r="C2" s="105"/>
      <c r="D2" s="105" t="s">
        <v>74</v>
      </c>
      <c r="E2" s="105"/>
      <c r="F2" s="105" t="s">
        <v>76</v>
      </c>
      <c r="G2" s="105"/>
      <c r="H2" s="105"/>
      <c r="I2" s="105"/>
      <c r="J2" s="201">
        <v>81</v>
      </c>
      <c r="K2" s="201"/>
      <c r="L2" s="201"/>
      <c r="M2" s="178">
        <v>78</v>
      </c>
      <c r="N2" s="178"/>
      <c r="O2" s="178"/>
      <c r="P2" s="178">
        <v>96</v>
      </c>
      <c r="Q2" s="178"/>
      <c r="R2" s="178"/>
      <c r="S2" s="178">
        <v>90</v>
      </c>
      <c r="T2" s="178"/>
      <c r="U2" s="178"/>
      <c r="V2" s="178">
        <v>84</v>
      </c>
      <c r="W2" s="178"/>
      <c r="X2" s="178"/>
      <c r="Y2" s="178">
        <v>81</v>
      </c>
      <c r="Z2" s="178"/>
      <c r="AA2" s="178"/>
      <c r="AB2" s="178">
        <v>87</v>
      </c>
      <c r="AC2" s="178"/>
      <c r="AD2" s="178"/>
      <c r="AE2" s="178">
        <v>84</v>
      </c>
      <c r="AF2" s="178"/>
      <c r="AG2" s="178"/>
      <c r="AH2" s="178">
        <v>60</v>
      </c>
      <c r="AI2" s="178"/>
      <c r="AJ2" s="178"/>
      <c r="AK2" s="178">
        <v>72</v>
      </c>
      <c r="AL2" s="178"/>
      <c r="AM2" s="178"/>
      <c r="AN2" s="178">
        <v>75</v>
      </c>
      <c r="AO2" s="178"/>
      <c r="AP2" s="178"/>
      <c r="AQ2" s="178">
        <v>81</v>
      </c>
      <c r="AR2" s="178"/>
      <c r="AS2" s="178"/>
      <c r="AT2" s="178">
        <v>81</v>
      </c>
      <c r="AU2" s="178"/>
      <c r="AV2" s="178"/>
      <c r="AW2" s="178">
        <v>75</v>
      </c>
      <c r="AX2" s="178"/>
      <c r="AY2" s="178"/>
      <c r="AZ2" s="178">
        <v>75</v>
      </c>
      <c r="BA2" s="178"/>
      <c r="BB2" s="204"/>
    </row>
    <row r="3" spans="1:63" s="100" customFormat="1" ht="15.6" customHeight="1">
      <c r="A3" s="106"/>
      <c r="B3" s="107"/>
      <c r="C3" s="107"/>
      <c r="D3" s="107" t="s">
        <v>74</v>
      </c>
      <c r="E3" s="107"/>
      <c r="F3" s="107" t="s">
        <v>77</v>
      </c>
      <c r="G3" s="107"/>
      <c r="H3" s="107"/>
      <c r="I3" s="107"/>
      <c r="J3" s="202">
        <v>12</v>
      </c>
      <c r="K3" s="202"/>
      <c r="L3" s="202"/>
      <c r="M3" s="183">
        <v>9</v>
      </c>
      <c r="N3" s="183"/>
      <c r="O3" s="183"/>
      <c r="P3" s="183">
        <v>17</v>
      </c>
      <c r="Q3" s="183"/>
      <c r="R3" s="183"/>
      <c r="S3" s="183">
        <v>12</v>
      </c>
      <c r="T3" s="183"/>
      <c r="U3" s="183"/>
      <c r="V3" s="183">
        <v>16</v>
      </c>
      <c r="W3" s="183"/>
      <c r="X3" s="183"/>
      <c r="Y3" s="183">
        <v>12</v>
      </c>
      <c r="Z3" s="183"/>
      <c r="AA3" s="183"/>
      <c r="AB3" s="183">
        <v>10</v>
      </c>
      <c r="AC3" s="183"/>
      <c r="AD3" s="183"/>
      <c r="AE3" s="183">
        <v>12</v>
      </c>
      <c r="AF3" s="183"/>
      <c r="AG3" s="183"/>
      <c r="AH3" s="183">
        <v>3</v>
      </c>
      <c r="AI3" s="183"/>
      <c r="AJ3" s="183"/>
      <c r="AK3" s="183">
        <v>8</v>
      </c>
      <c r="AL3" s="183"/>
      <c r="AM3" s="183"/>
      <c r="AN3" s="183">
        <v>7</v>
      </c>
      <c r="AO3" s="183"/>
      <c r="AP3" s="183"/>
      <c r="AQ3" s="183">
        <v>12</v>
      </c>
      <c r="AR3" s="183"/>
      <c r="AS3" s="183"/>
      <c r="AT3" s="183">
        <v>11</v>
      </c>
      <c r="AU3" s="183"/>
      <c r="AV3" s="183"/>
      <c r="AW3" s="183">
        <v>12</v>
      </c>
      <c r="AX3" s="183"/>
      <c r="AY3" s="183"/>
      <c r="AZ3" s="183">
        <v>13</v>
      </c>
      <c r="BA3" s="183"/>
      <c r="BB3" s="205"/>
    </row>
    <row r="4" spans="1:63" s="100" customFormat="1" ht="15.6" customHeight="1">
      <c r="A4" s="106"/>
      <c r="B4" s="107"/>
      <c r="C4" s="107"/>
      <c r="D4" s="107" t="s">
        <v>74</v>
      </c>
      <c r="E4" s="107"/>
      <c r="F4" s="107" t="s">
        <v>78</v>
      </c>
      <c r="G4" s="107"/>
      <c r="H4" s="107"/>
      <c r="I4" s="107"/>
      <c r="J4" s="202">
        <v>5</v>
      </c>
      <c r="K4" s="202"/>
      <c r="L4" s="202"/>
      <c r="M4" s="183">
        <v>4</v>
      </c>
      <c r="N4" s="183"/>
      <c r="O4" s="183"/>
      <c r="P4" s="183">
        <v>6</v>
      </c>
      <c r="Q4" s="183"/>
      <c r="R4" s="183"/>
      <c r="S4" s="183">
        <v>4</v>
      </c>
      <c r="T4" s="183"/>
      <c r="U4" s="183"/>
      <c r="V4" s="183">
        <v>6</v>
      </c>
      <c r="W4" s="183"/>
      <c r="X4" s="183"/>
      <c r="Y4" s="183">
        <v>8</v>
      </c>
      <c r="Z4" s="183"/>
      <c r="AA4" s="183"/>
      <c r="AB4" s="183">
        <v>6</v>
      </c>
      <c r="AC4" s="183"/>
      <c r="AD4" s="183"/>
      <c r="AE4" s="183">
        <v>7</v>
      </c>
      <c r="AF4" s="183"/>
      <c r="AG4" s="183"/>
      <c r="AH4" s="183"/>
      <c r="AI4" s="183"/>
      <c r="AJ4" s="183"/>
      <c r="AK4" s="183">
        <v>4</v>
      </c>
      <c r="AL4" s="183"/>
      <c r="AM4" s="183"/>
      <c r="AN4" s="183">
        <v>6</v>
      </c>
      <c r="AO4" s="183"/>
      <c r="AP4" s="183"/>
      <c r="AQ4" s="183">
        <v>7</v>
      </c>
      <c r="AR4" s="183"/>
      <c r="AS4" s="183"/>
      <c r="AT4" s="183">
        <v>6</v>
      </c>
      <c r="AU4" s="183"/>
      <c r="AV4" s="183"/>
      <c r="AW4" s="183">
        <v>4</v>
      </c>
      <c r="AX4" s="183"/>
      <c r="AY4" s="183"/>
      <c r="AZ4" s="183">
        <v>6</v>
      </c>
      <c r="BA4" s="183"/>
      <c r="BB4" s="205"/>
    </row>
    <row r="5" spans="1:63" s="100" customFormat="1" ht="15.6" customHeight="1" thickBot="1">
      <c r="A5" s="108"/>
      <c r="B5" s="109"/>
      <c r="C5" s="109"/>
      <c r="D5" s="109" t="s">
        <v>75</v>
      </c>
      <c r="E5" s="109"/>
      <c r="F5" s="109" t="s">
        <v>79</v>
      </c>
      <c r="G5" s="109"/>
      <c r="H5" s="109"/>
      <c r="I5" s="109"/>
      <c r="J5" s="203">
        <v>98</v>
      </c>
      <c r="K5" s="203"/>
      <c r="L5" s="203"/>
      <c r="M5" s="206">
        <v>91</v>
      </c>
      <c r="N5" s="206"/>
      <c r="O5" s="206"/>
      <c r="P5" s="206">
        <v>119</v>
      </c>
      <c r="Q5" s="206"/>
      <c r="R5" s="206"/>
      <c r="S5" s="206">
        <v>106</v>
      </c>
      <c r="T5" s="206"/>
      <c r="U5" s="206"/>
      <c r="V5" s="206">
        <v>106</v>
      </c>
      <c r="W5" s="206"/>
      <c r="X5" s="206"/>
      <c r="Y5" s="206">
        <v>101</v>
      </c>
      <c r="Z5" s="206"/>
      <c r="AA5" s="206"/>
      <c r="AB5" s="206">
        <v>103</v>
      </c>
      <c r="AC5" s="206"/>
      <c r="AD5" s="206"/>
      <c r="AE5" s="206">
        <v>103</v>
      </c>
      <c r="AF5" s="206"/>
      <c r="AG5" s="206"/>
      <c r="AH5" s="206">
        <v>63</v>
      </c>
      <c r="AI5" s="206"/>
      <c r="AJ5" s="206"/>
      <c r="AK5" s="206">
        <v>84</v>
      </c>
      <c r="AL5" s="206"/>
      <c r="AM5" s="206"/>
      <c r="AN5" s="206">
        <v>88</v>
      </c>
      <c r="AO5" s="206"/>
      <c r="AP5" s="206"/>
      <c r="AQ5" s="206">
        <v>100</v>
      </c>
      <c r="AR5" s="206"/>
      <c r="AS5" s="206"/>
      <c r="AT5" s="206">
        <v>98</v>
      </c>
      <c r="AU5" s="206"/>
      <c r="AV5" s="206"/>
      <c r="AW5" s="206">
        <v>91</v>
      </c>
      <c r="AX5" s="206"/>
      <c r="AY5" s="206"/>
      <c r="AZ5" s="206">
        <v>94</v>
      </c>
      <c r="BA5" s="206"/>
      <c r="BB5" s="207"/>
    </row>
    <row r="6" spans="1:63">
      <c r="A6" s="28" t="s">
        <v>10</v>
      </c>
      <c r="B6" s="164" t="s">
        <v>16</v>
      </c>
      <c r="C6" s="164"/>
      <c r="D6" s="165" t="s">
        <v>0</v>
      </c>
      <c r="E6" s="165"/>
      <c r="F6" s="165"/>
      <c r="G6" s="165" t="s">
        <v>9</v>
      </c>
      <c r="H6" s="165"/>
      <c r="I6" s="172"/>
      <c r="J6" s="101"/>
      <c r="K6" s="102"/>
      <c r="L6" s="103"/>
      <c r="M6" s="6"/>
      <c r="N6" s="6" t="s">
        <v>11</v>
      </c>
      <c r="O6" s="11"/>
      <c r="P6" s="12"/>
      <c r="Q6" s="6" t="s">
        <v>11</v>
      </c>
      <c r="R6" s="11"/>
      <c r="S6" s="12"/>
      <c r="T6" s="6" t="s">
        <v>11</v>
      </c>
      <c r="U6" s="11"/>
      <c r="V6" s="12"/>
      <c r="W6" s="6" t="s">
        <v>21</v>
      </c>
      <c r="X6" s="6"/>
      <c r="Y6" s="12"/>
      <c r="Z6" s="6" t="s">
        <v>11</v>
      </c>
      <c r="AA6" s="6"/>
      <c r="AB6" s="12"/>
      <c r="AC6" s="6" t="s">
        <v>11</v>
      </c>
      <c r="AD6" s="6"/>
      <c r="AE6" s="12"/>
      <c r="AF6" s="6" t="s">
        <v>11</v>
      </c>
      <c r="AG6" s="11"/>
      <c r="AH6" s="6"/>
      <c r="AI6" s="6" t="s">
        <v>11</v>
      </c>
      <c r="AJ6" s="6"/>
      <c r="AK6" s="12"/>
      <c r="AL6" s="6" t="s">
        <v>21</v>
      </c>
      <c r="AM6" s="6"/>
      <c r="AN6" s="12"/>
      <c r="AO6" s="6" t="s">
        <v>11</v>
      </c>
      <c r="AP6" s="6"/>
      <c r="AQ6" s="12"/>
      <c r="AR6" s="6" t="s">
        <v>11</v>
      </c>
      <c r="AS6" s="6"/>
      <c r="AT6" s="12"/>
      <c r="AU6" s="6" t="s">
        <v>11</v>
      </c>
      <c r="AV6" s="11"/>
      <c r="AW6" s="12"/>
      <c r="AX6" s="6" t="s">
        <v>11</v>
      </c>
      <c r="AY6" s="6"/>
      <c r="AZ6" s="12"/>
      <c r="BA6" s="6" t="s">
        <v>21</v>
      </c>
      <c r="BB6" s="29"/>
    </row>
    <row r="7" spans="1:63">
      <c r="A7" s="30">
        <v>1</v>
      </c>
      <c r="B7" s="7">
        <v>13</v>
      </c>
      <c r="C7" s="16" t="s">
        <v>24</v>
      </c>
      <c r="D7" s="33" t="s">
        <v>23</v>
      </c>
      <c r="E7" s="34" t="s">
        <v>7</v>
      </c>
      <c r="F7" s="34" t="s">
        <v>13</v>
      </c>
      <c r="G7" s="63">
        <v>3</v>
      </c>
      <c r="H7" s="46" t="s">
        <v>8</v>
      </c>
      <c r="I7" s="64">
        <v>1</v>
      </c>
      <c r="J7" s="114">
        <f>ROUND((P7+AN7+M7+S7+Y7+AB7+AE7+AH7+V7+AK7+AQ7+AZ7+AW7+AT7)/14,0)</f>
        <v>2</v>
      </c>
      <c r="K7" s="115" t="s">
        <v>8</v>
      </c>
      <c r="L7" s="116">
        <f>ROUND((R7+AP7+O7+U7+AA7+AD7+AG7+AJ7+X7+AM7+AS7+BB7+AY7+AV7)/14,0)</f>
        <v>0</v>
      </c>
      <c r="M7" s="119">
        <v>2</v>
      </c>
      <c r="N7" s="115" t="s">
        <v>8</v>
      </c>
      <c r="O7" s="120">
        <v>0</v>
      </c>
      <c r="P7" s="122">
        <v>3</v>
      </c>
      <c r="Q7" s="123" t="s">
        <v>8</v>
      </c>
      <c r="R7" s="124">
        <v>1</v>
      </c>
      <c r="S7" s="121">
        <v>2</v>
      </c>
      <c r="T7" s="115" t="s">
        <v>8</v>
      </c>
      <c r="U7" s="120">
        <v>0</v>
      </c>
      <c r="V7" s="121">
        <v>2</v>
      </c>
      <c r="W7" s="115" t="s">
        <v>8</v>
      </c>
      <c r="X7" s="119">
        <v>0</v>
      </c>
      <c r="Y7" s="70">
        <v>2</v>
      </c>
      <c r="Z7" s="71" t="s">
        <v>8</v>
      </c>
      <c r="AA7" s="117">
        <v>1</v>
      </c>
      <c r="AB7" s="70">
        <v>1</v>
      </c>
      <c r="AC7" s="71" t="s">
        <v>8</v>
      </c>
      <c r="AD7" s="117">
        <v>0</v>
      </c>
      <c r="AE7" s="121">
        <v>2</v>
      </c>
      <c r="AF7" s="115" t="s">
        <v>8</v>
      </c>
      <c r="AG7" s="120">
        <v>0</v>
      </c>
      <c r="AH7" s="117">
        <v>1</v>
      </c>
      <c r="AI7" s="71" t="s">
        <v>8</v>
      </c>
      <c r="AJ7" s="117">
        <v>0</v>
      </c>
      <c r="AK7" s="121">
        <v>2</v>
      </c>
      <c r="AL7" s="115" t="s">
        <v>8</v>
      </c>
      <c r="AM7" s="120">
        <v>0</v>
      </c>
      <c r="AN7" s="125">
        <v>3</v>
      </c>
      <c r="AO7" s="123" t="s">
        <v>8</v>
      </c>
      <c r="AP7" s="125">
        <v>1</v>
      </c>
      <c r="AQ7" s="70">
        <v>1</v>
      </c>
      <c r="AR7" s="71" t="s">
        <v>8</v>
      </c>
      <c r="AS7" s="118">
        <v>0</v>
      </c>
      <c r="AT7" s="122">
        <v>3</v>
      </c>
      <c r="AU7" s="123" t="s">
        <v>8</v>
      </c>
      <c r="AV7" s="124">
        <v>1</v>
      </c>
      <c r="AW7" s="119">
        <v>2</v>
      </c>
      <c r="AX7" s="115" t="s">
        <v>8</v>
      </c>
      <c r="AY7" s="119">
        <v>0</v>
      </c>
      <c r="AZ7" s="121">
        <v>2</v>
      </c>
      <c r="BA7" s="115" t="s">
        <v>8</v>
      </c>
      <c r="BB7" s="119">
        <v>0</v>
      </c>
      <c r="BC7" s="98"/>
    </row>
    <row r="8" spans="1:63">
      <c r="A8" s="30">
        <v>2</v>
      </c>
      <c r="B8" s="7">
        <v>13</v>
      </c>
      <c r="C8" s="16" t="s">
        <v>17</v>
      </c>
      <c r="D8" s="33" t="s">
        <v>25</v>
      </c>
      <c r="E8" s="34" t="s">
        <v>7</v>
      </c>
      <c r="F8" s="34" t="s">
        <v>26</v>
      </c>
      <c r="G8" s="63">
        <v>1</v>
      </c>
      <c r="H8" s="46" t="s">
        <v>8</v>
      </c>
      <c r="I8" s="64">
        <v>0</v>
      </c>
      <c r="J8" s="69">
        <f t="shared" ref="J8:J31" si="0">ROUND((P8+AN8+M8+S8+Y8+AB8+AE8+AH8+V8+AK8+AQ8+AZ8+AW8+AT8)/14,0)</f>
        <v>1</v>
      </c>
      <c r="K8" s="46" t="s">
        <v>8</v>
      </c>
      <c r="L8" s="154">
        <f t="shared" ref="L8:L31" si="1">ROUND((R8+AP8+O8+U8+AA8+AD8+AG8+AJ8+X8+AM8+AS8+BB8+AY8+AV8)/14,0)</f>
        <v>1</v>
      </c>
      <c r="M8" s="55">
        <v>1</v>
      </c>
      <c r="N8" s="46" t="s">
        <v>8</v>
      </c>
      <c r="O8" s="47">
        <v>1</v>
      </c>
      <c r="P8" s="70">
        <v>2</v>
      </c>
      <c r="Q8" s="71" t="s">
        <v>8</v>
      </c>
      <c r="R8" s="118">
        <v>0</v>
      </c>
      <c r="S8" s="122">
        <v>1</v>
      </c>
      <c r="T8" s="123" t="s">
        <v>8</v>
      </c>
      <c r="U8" s="124">
        <v>0</v>
      </c>
      <c r="V8" s="45">
        <v>1</v>
      </c>
      <c r="W8" s="46" t="s">
        <v>8</v>
      </c>
      <c r="X8" s="55">
        <v>1</v>
      </c>
      <c r="Y8" s="45">
        <v>1</v>
      </c>
      <c r="Z8" s="46" t="s">
        <v>8</v>
      </c>
      <c r="AA8" s="55">
        <v>1</v>
      </c>
      <c r="AB8" s="122">
        <v>1</v>
      </c>
      <c r="AC8" s="123" t="s">
        <v>8</v>
      </c>
      <c r="AD8" s="125">
        <v>0</v>
      </c>
      <c r="AE8" s="122">
        <v>1</v>
      </c>
      <c r="AF8" s="123" t="s">
        <v>8</v>
      </c>
      <c r="AG8" s="124">
        <v>0</v>
      </c>
      <c r="AH8" s="119">
        <v>2</v>
      </c>
      <c r="AI8" s="115" t="s">
        <v>8</v>
      </c>
      <c r="AJ8" s="119">
        <v>1</v>
      </c>
      <c r="AK8" s="121">
        <v>2</v>
      </c>
      <c r="AL8" s="115" t="s">
        <v>8</v>
      </c>
      <c r="AM8" s="120">
        <v>1</v>
      </c>
      <c r="AN8" s="55">
        <v>0</v>
      </c>
      <c r="AO8" s="46" t="s">
        <v>8</v>
      </c>
      <c r="AP8" s="55">
        <v>0</v>
      </c>
      <c r="AQ8" s="121">
        <v>2</v>
      </c>
      <c r="AR8" s="115" t="s">
        <v>8</v>
      </c>
      <c r="AS8" s="120">
        <v>1</v>
      </c>
      <c r="AT8" s="45">
        <v>0</v>
      </c>
      <c r="AU8" s="46" t="s">
        <v>8</v>
      </c>
      <c r="AV8" s="47">
        <v>1</v>
      </c>
      <c r="AW8" s="119">
        <v>2</v>
      </c>
      <c r="AX8" s="115" t="s">
        <v>8</v>
      </c>
      <c r="AY8" s="119">
        <v>1</v>
      </c>
      <c r="AZ8" s="45">
        <v>1</v>
      </c>
      <c r="BA8" s="46" t="s">
        <v>8</v>
      </c>
      <c r="BB8" s="55">
        <v>1</v>
      </c>
      <c r="BC8" s="98"/>
    </row>
    <row r="9" spans="1:63">
      <c r="A9" s="30">
        <v>3</v>
      </c>
      <c r="B9" s="7">
        <v>13</v>
      </c>
      <c r="C9" s="16" t="s">
        <v>27</v>
      </c>
      <c r="D9" s="21" t="s">
        <v>6</v>
      </c>
      <c r="E9" s="22" t="s">
        <v>7</v>
      </c>
      <c r="F9" s="22" t="s">
        <v>20</v>
      </c>
      <c r="G9" s="63">
        <v>1</v>
      </c>
      <c r="H9" s="46" t="s">
        <v>8</v>
      </c>
      <c r="I9" s="64">
        <v>5</v>
      </c>
      <c r="J9" s="69">
        <f t="shared" si="0"/>
        <v>1</v>
      </c>
      <c r="K9" s="46" t="s">
        <v>8</v>
      </c>
      <c r="L9" s="154">
        <f t="shared" si="1"/>
        <v>1</v>
      </c>
      <c r="M9" s="55">
        <v>2</v>
      </c>
      <c r="N9" s="46" t="s">
        <v>8</v>
      </c>
      <c r="O9" s="47">
        <v>1</v>
      </c>
      <c r="P9" s="45">
        <v>2</v>
      </c>
      <c r="Q9" s="46" t="s">
        <v>8</v>
      </c>
      <c r="R9" s="47">
        <v>0</v>
      </c>
      <c r="S9" s="45">
        <v>1</v>
      </c>
      <c r="T9" s="46" t="s">
        <v>8</v>
      </c>
      <c r="U9" s="47">
        <v>0</v>
      </c>
      <c r="V9" s="45">
        <v>2</v>
      </c>
      <c r="W9" s="46" t="s">
        <v>8</v>
      </c>
      <c r="X9" s="55">
        <v>1</v>
      </c>
      <c r="Y9" s="45">
        <v>2</v>
      </c>
      <c r="Z9" s="46" t="s">
        <v>8</v>
      </c>
      <c r="AA9" s="55">
        <v>1</v>
      </c>
      <c r="AB9" s="45">
        <v>1</v>
      </c>
      <c r="AC9" s="46" t="s">
        <v>8</v>
      </c>
      <c r="AD9" s="55">
        <v>0</v>
      </c>
      <c r="AE9" s="70">
        <v>1</v>
      </c>
      <c r="AF9" s="71" t="s">
        <v>8</v>
      </c>
      <c r="AG9" s="118">
        <v>2</v>
      </c>
      <c r="AH9" s="55">
        <v>1</v>
      </c>
      <c r="AI9" s="46" t="s">
        <v>8</v>
      </c>
      <c r="AJ9" s="55">
        <v>0</v>
      </c>
      <c r="AK9" s="45">
        <v>2</v>
      </c>
      <c r="AL9" s="46" t="s">
        <v>8</v>
      </c>
      <c r="AM9" s="47">
        <v>1</v>
      </c>
      <c r="AN9" s="55">
        <v>2</v>
      </c>
      <c r="AO9" s="46" t="s">
        <v>8</v>
      </c>
      <c r="AP9" s="55">
        <v>1</v>
      </c>
      <c r="AQ9" s="45">
        <v>1</v>
      </c>
      <c r="AR9" s="46" t="s">
        <v>8</v>
      </c>
      <c r="AS9" s="47">
        <v>0</v>
      </c>
      <c r="AT9" s="45">
        <v>1</v>
      </c>
      <c r="AU9" s="46" t="s">
        <v>8</v>
      </c>
      <c r="AV9" s="47">
        <v>1</v>
      </c>
      <c r="AW9" s="55">
        <v>1</v>
      </c>
      <c r="AX9" s="46" t="s">
        <v>8</v>
      </c>
      <c r="AY9" s="55">
        <v>0</v>
      </c>
      <c r="AZ9" s="45">
        <v>1</v>
      </c>
      <c r="BA9" s="46" t="s">
        <v>8</v>
      </c>
      <c r="BB9" s="55">
        <v>1</v>
      </c>
      <c r="BC9" s="98"/>
    </row>
    <row r="10" spans="1:63">
      <c r="A10" s="30">
        <v>4</v>
      </c>
      <c r="B10" s="7">
        <v>14</v>
      </c>
      <c r="C10" s="16" t="s">
        <v>28</v>
      </c>
      <c r="D10" s="21" t="s">
        <v>29</v>
      </c>
      <c r="E10" s="22" t="s">
        <v>7</v>
      </c>
      <c r="F10" s="22" t="s">
        <v>30</v>
      </c>
      <c r="G10" s="63">
        <v>3</v>
      </c>
      <c r="H10" s="46" t="s">
        <v>8</v>
      </c>
      <c r="I10" s="64">
        <v>1</v>
      </c>
      <c r="J10" s="114">
        <f t="shared" si="0"/>
        <v>2</v>
      </c>
      <c r="K10" s="115" t="s">
        <v>8</v>
      </c>
      <c r="L10" s="116">
        <f t="shared" si="1"/>
        <v>0</v>
      </c>
      <c r="M10" s="117">
        <v>1</v>
      </c>
      <c r="N10" s="71" t="s">
        <v>8</v>
      </c>
      <c r="O10" s="118">
        <v>0</v>
      </c>
      <c r="P10" s="121">
        <v>2</v>
      </c>
      <c r="Q10" s="115" t="s">
        <v>8</v>
      </c>
      <c r="R10" s="120">
        <v>0</v>
      </c>
      <c r="S10" s="121">
        <v>2</v>
      </c>
      <c r="T10" s="115" t="s">
        <v>8</v>
      </c>
      <c r="U10" s="120">
        <v>0</v>
      </c>
      <c r="V10" s="121">
        <v>2</v>
      </c>
      <c r="W10" s="115" t="s">
        <v>8</v>
      </c>
      <c r="X10" s="119">
        <v>0</v>
      </c>
      <c r="Y10" s="70">
        <v>2</v>
      </c>
      <c r="Z10" s="71" t="s">
        <v>8</v>
      </c>
      <c r="AA10" s="117">
        <v>1</v>
      </c>
      <c r="AB10" s="70">
        <v>2</v>
      </c>
      <c r="AC10" s="71" t="s">
        <v>8</v>
      </c>
      <c r="AD10" s="117">
        <v>1</v>
      </c>
      <c r="AE10" s="70">
        <v>1</v>
      </c>
      <c r="AF10" s="71" t="s">
        <v>8</v>
      </c>
      <c r="AG10" s="118">
        <v>0</v>
      </c>
      <c r="AH10" s="117">
        <v>1</v>
      </c>
      <c r="AI10" s="71" t="s">
        <v>8</v>
      </c>
      <c r="AJ10" s="117">
        <v>0</v>
      </c>
      <c r="AK10" s="121">
        <v>2</v>
      </c>
      <c r="AL10" s="115" t="s">
        <v>8</v>
      </c>
      <c r="AM10" s="120">
        <v>0</v>
      </c>
      <c r="AN10" s="119">
        <v>2</v>
      </c>
      <c r="AO10" s="115" t="s">
        <v>8</v>
      </c>
      <c r="AP10" s="119">
        <v>0</v>
      </c>
      <c r="AQ10" s="70">
        <v>1</v>
      </c>
      <c r="AR10" s="71" t="s">
        <v>8</v>
      </c>
      <c r="AS10" s="118">
        <v>0</v>
      </c>
      <c r="AT10" s="70">
        <v>1</v>
      </c>
      <c r="AU10" s="71" t="s">
        <v>8</v>
      </c>
      <c r="AV10" s="118">
        <v>0</v>
      </c>
      <c r="AW10" s="119">
        <v>2</v>
      </c>
      <c r="AX10" s="115" t="s">
        <v>8</v>
      </c>
      <c r="AY10" s="119">
        <v>0</v>
      </c>
      <c r="AZ10" s="45">
        <v>1</v>
      </c>
      <c r="BA10" s="46" t="s">
        <v>8</v>
      </c>
      <c r="BB10" s="55">
        <v>1</v>
      </c>
      <c r="BC10" s="98"/>
    </row>
    <row r="11" spans="1:63">
      <c r="A11" s="30">
        <v>5</v>
      </c>
      <c r="B11" s="7">
        <v>14</v>
      </c>
      <c r="C11" s="16" t="s">
        <v>17</v>
      </c>
      <c r="D11" s="23" t="s">
        <v>31</v>
      </c>
      <c r="E11" s="24" t="s">
        <v>7</v>
      </c>
      <c r="F11" s="24" t="s">
        <v>18</v>
      </c>
      <c r="G11" s="63">
        <v>3</v>
      </c>
      <c r="H11" s="46" t="s">
        <v>8</v>
      </c>
      <c r="I11" s="64">
        <v>0</v>
      </c>
      <c r="J11" s="69">
        <f t="shared" si="0"/>
        <v>1</v>
      </c>
      <c r="K11" s="46" t="s">
        <v>8</v>
      </c>
      <c r="L11" s="154">
        <f t="shared" si="1"/>
        <v>1</v>
      </c>
      <c r="M11" s="117">
        <v>1</v>
      </c>
      <c r="N11" s="71" t="s">
        <v>8</v>
      </c>
      <c r="O11" s="118">
        <v>0</v>
      </c>
      <c r="P11" s="70">
        <v>2</v>
      </c>
      <c r="Q11" s="71" t="s">
        <v>8</v>
      </c>
      <c r="R11" s="118">
        <v>0</v>
      </c>
      <c r="S11" s="70">
        <v>1</v>
      </c>
      <c r="T11" s="71" t="s">
        <v>8</v>
      </c>
      <c r="U11" s="118">
        <v>0</v>
      </c>
      <c r="V11" s="45">
        <v>0</v>
      </c>
      <c r="W11" s="46" t="s">
        <v>8</v>
      </c>
      <c r="X11" s="55">
        <v>1</v>
      </c>
      <c r="Y11" s="70">
        <v>2</v>
      </c>
      <c r="Z11" s="71" t="s">
        <v>8</v>
      </c>
      <c r="AA11" s="117">
        <v>1</v>
      </c>
      <c r="AB11" s="70">
        <v>2</v>
      </c>
      <c r="AC11" s="71" t="s">
        <v>8</v>
      </c>
      <c r="AD11" s="117">
        <v>0</v>
      </c>
      <c r="AE11" s="45">
        <v>1</v>
      </c>
      <c r="AF11" s="46" t="s">
        <v>8</v>
      </c>
      <c r="AG11" s="47">
        <v>1</v>
      </c>
      <c r="AH11" s="55">
        <v>0</v>
      </c>
      <c r="AI11" s="46" t="s">
        <v>8</v>
      </c>
      <c r="AJ11" s="55">
        <v>2</v>
      </c>
      <c r="AK11" s="70">
        <v>1</v>
      </c>
      <c r="AL11" s="71" t="s">
        <v>8</v>
      </c>
      <c r="AM11" s="118">
        <v>0</v>
      </c>
      <c r="AN11" s="117">
        <v>1</v>
      </c>
      <c r="AO11" s="71" t="s">
        <v>8</v>
      </c>
      <c r="AP11" s="117">
        <v>0</v>
      </c>
      <c r="AQ11" s="45">
        <v>1</v>
      </c>
      <c r="AR11" s="46" t="s">
        <v>8</v>
      </c>
      <c r="AS11" s="47">
        <v>1</v>
      </c>
      <c r="AT11" s="70">
        <v>2</v>
      </c>
      <c r="AU11" s="71" t="s">
        <v>8</v>
      </c>
      <c r="AV11" s="118">
        <v>1</v>
      </c>
      <c r="AW11" s="117">
        <v>1</v>
      </c>
      <c r="AX11" s="71" t="s">
        <v>8</v>
      </c>
      <c r="AY11" s="117">
        <v>0</v>
      </c>
      <c r="AZ11" s="45">
        <v>1</v>
      </c>
      <c r="BA11" s="46" t="s">
        <v>8</v>
      </c>
      <c r="BB11" s="55">
        <v>1</v>
      </c>
      <c r="BC11" s="98"/>
    </row>
    <row r="12" spans="1:63">
      <c r="A12" s="30">
        <v>6</v>
      </c>
      <c r="B12" s="7">
        <v>15</v>
      </c>
      <c r="C12" s="16" t="s">
        <v>32</v>
      </c>
      <c r="D12" s="23" t="s">
        <v>33</v>
      </c>
      <c r="E12" s="24" t="s">
        <v>7</v>
      </c>
      <c r="F12" s="24" t="s">
        <v>34</v>
      </c>
      <c r="G12" s="63">
        <v>2</v>
      </c>
      <c r="H12" s="46" t="s">
        <v>8</v>
      </c>
      <c r="I12" s="64">
        <v>1</v>
      </c>
      <c r="J12" s="69">
        <f t="shared" si="0"/>
        <v>1</v>
      </c>
      <c r="K12" s="46" t="s">
        <v>8</v>
      </c>
      <c r="L12" s="154">
        <f t="shared" si="1"/>
        <v>1</v>
      </c>
      <c r="M12" s="125">
        <v>2</v>
      </c>
      <c r="N12" s="123" t="s">
        <v>8</v>
      </c>
      <c r="O12" s="124">
        <v>1</v>
      </c>
      <c r="P12" s="45">
        <v>1</v>
      </c>
      <c r="Q12" s="46" t="s">
        <v>8</v>
      </c>
      <c r="R12" s="47">
        <v>1</v>
      </c>
      <c r="S12" s="45">
        <v>0</v>
      </c>
      <c r="T12" s="46" t="s">
        <v>8</v>
      </c>
      <c r="U12" s="47">
        <v>1</v>
      </c>
      <c r="V12" s="122">
        <v>2</v>
      </c>
      <c r="W12" s="123" t="s">
        <v>8</v>
      </c>
      <c r="X12" s="125">
        <v>1</v>
      </c>
      <c r="Y12" s="122">
        <v>2</v>
      </c>
      <c r="Z12" s="123" t="s">
        <v>8</v>
      </c>
      <c r="AA12" s="125">
        <v>1</v>
      </c>
      <c r="AB12" s="121">
        <v>1</v>
      </c>
      <c r="AC12" s="115" t="s">
        <v>8</v>
      </c>
      <c r="AD12" s="119">
        <v>0</v>
      </c>
      <c r="AE12" s="122">
        <v>2</v>
      </c>
      <c r="AF12" s="123" t="s">
        <v>8</v>
      </c>
      <c r="AG12" s="124">
        <v>1</v>
      </c>
      <c r="AH12" s="55">
        <v>0</v>
      </c>
      <c r="AI12" s="46" t="s">
        <v>8</v>
      </c>
      <c r="AJ12" s="55">
        <v>1</v>
      </c>
      <c r="AK12" s="45">
        <v>1</v>
      </c>
      <c r="AL12" s="46" t="s">
        <v>8</v>
      </c>
      <c r="AM12" s="47">
        <v>1</v>
      </c>
      <c r="AN12" s="55">
        <v>1</v>
      </c>
      <c r="AO12" s="46" t="s">
        <v>8</v>
      </c>
      <c r="AP12" s="55">
        <v>1</v>
      </c>
      <c r="AQ12" s="122">
        <v>2</v>
      </c>
      <c r="AR12" s="123" t="s">
        <v>8</v>
      </c>
      <c r="AS12" s="124">
        <v>1</v>
      </c>
      <c r="AT12" s="45">
        <v>1</v>
      </c>
      <c r="AU12" s="46" t="s">
        <v>8</v>
      </c>
      <c r="AV12" s="47">
        <v>2</v>
      </c>
      <c r="AW12" s="55">
        <v>1</v>
      </c>
      <c r="AX12" s="46" t="s">
        <v>8</v>
      </c>
      <c r="AY12" s="55">
        <v>1</v>
      </c>
      <c r="AZ12" s="45">
        <v>1</v>
      </c>
      <c r="BA12" s="46" t="s">
        <v>8</v>
      </c>
      <c r="BB12" s="55">
        <v>1</v>
      </c>
      <c r="BC12" s="98"/>
    </row>
    <row r="13" spans="1:63">
      <c r="A13" s="30">
        <v>7</v>
      </c>
      <c r="B13" s="7">
        <v>14</v>
      </c>
      <c r="C13" s="81" t="s">
        <v>27</v>
      </c>
      <c r="D13" s="77" t="s">
        <v>35</v>
      </c>
      <c r="E13" s="60" t="s">
        <v>7</v>
      </c>
      <c r="F13" s="78" t="s">
        <v>36</v>
      </c>
      <c r="G13" s="63">
        <v>1</v>
      </c>
      <c r="H13" s="46" t="s">
        <v>8</v>
      </c>
      <c r="I13" s="64">
        <v>3</v>
      </c>
      <c r="J13" s="69">
        <f t="shared" si="0"/>
        <v>2</v>
      </c>
      <c r="K13" s="46" t="s">
        <v>8</v>
      </c>
      <c r="L13" s="154">
        <f t="shared" si="1"/>
        <v>0</v>
      </c>
      <c r="M13" s="55">
        <v>2</v>
      </c>
      <c r="N13" s="46" t="s">
        <v>8</v>
      </c>
      <c r="O13" s="47">
        <v>0</v>
      </c>
      <c r="P13" s="45">
        <v>1</v>
      </c>
      <c r="Q13" s="46" t="s">
        <v>8</v>
      </c>
      <c r="R13" s="47">
        <v>0</v>
      </c>
      <c r="S13" s="45">
        <v>2</v>
      </c>
      <c r="T13" s="46" t="s">
        <v>8</v>
      </c>
      <c r="U13" s="47">
        <v>0</v>
      </c>
      <c r="V13" s="45">
        <v>2</v>
      </c>
      <c r="W13" s="46" t="s">
        <v>8</v>
      </c>
      <c r="X13" s="55">
        <v>1</v>
      </c>
      <c r="Y13" s="45">
        <v>2</v>
      </c>
      <c r="Z13" s="46" t="s">
        <v>8</v>
      </c>
      <c r="AA13" s="55">
        <v>1</v>
      </c>
      <c r="AB13" s="45">
        <v>3</v>
      </c>
      <c r="AC13" s="46" t="s">
        <v>8</v>
      </c>
      <c r="AD13" s="55">
        <v>0</v>
      </c>
      <c r="AE13" s="45">
        <v>1</v>
      </c>
      <c r="AF13" s="46" t="s">
        <v>8</v>
      </c>
      <c r="AG13" s="47">
        <v>0</v>
      </c>
      <c r="AH13" s="55">
        <v>2</v>
      </c>
      <c r="AI13" s="46" t="s">
        <v>8</v>
      </c>
      <c r="AJ13" s="55">
        <v>1</v>
      </c>
      <c r="AK13" s="45">
        <v>2</v>
      </c>
      <c r="AL13" s="46" t="s">
        <v>8</v>
      </c>
      <c r="AM13" s="47">
        <v>0</v>
      </c>
      <c r="AN13" s="55">
        <v>2</v>
      </c>
      <c r="AO13" s="46" t="s">
        <v>8</v>
      </c>
      <c r="AP13" s="55">
        <v>0</v>
      </c>
      <c r="AQ13" s="45">
        <v>2</v>
      </c>
      <c r="AR13" s="46" t="s">
        <v>8</v>
      </c>
      <c r="AS13" s="47">
        <v>0</v>
      </c>
      <c r="AT13" s="45">
        <v>2</v>
      </c>
      <c r="AU13" s="46" t="s">
        <v>8</v>
      </c>
      <c r="AV13" s="47">
        <v>0</v>
      </c>
      <c r="AW13" s="55">
        <v>3</v>
      </c>
      <c r="AX13" s="46" t="s">
        <v>8</v>
      </c>
      <c r="AY13" s="55">
        <v>0</v>
      </c>
      <c r="AZ13" s="45">
        <v>1</v>
      </c>
      <c r="BA13" s="46" t="s">
        <v>8</v>
      </c>
      <c r="BB13" s="55">
        <v>0</v>
      </c>
      <c r="BC13" s="98"/>
    </row>
    <row r="14" spans="1:63">
      <c r="A14" s="30">
        <v>8</v>
      </c>
      <c r="B14" s="7">
        <v>15</v>
      </c>
      <c r="C14" s="81" t="s">
        <v>28</v>
      </c>
      <c r="D14" s="77" t="s">
        <v>5</v>
      </c>
      <c r="E14" s="60" t="s">
        <v>7</v>
      </c>
      <c r="F14" s="78" t="s">
        <v>1</v>
      </c>
      <c r="G14" s="63">
        <v>1</v>
      </c>
      <c r="H14" s="46" t="s">
        <v>8</v>
      </c>
      <c r="I14" s="64">
        <v>2</v>
      </c>
      <c r="J14" s="69">
        <f t="shared" si="0"/>
        <v>1</v>
      </c>
      <c r="K14" s="46" t="s">
        <v>8</v>
      </c>
      <c r="L14" s="154">
        <f t="shared" si="1"/>
        <v>1</v>
      </c>
      <c r="M14" s="55">
        <v>1</v>
      </c>
      <c r="N14" s="46" t="s">
        <v>8</v>
      </c>
      <c r="O14" s="47">
        <v>1</v>
      </c>
      <c r="P14" s="45">
        <v>0</v>
      </c>
      <c r="Q14" s="46" t="s">
        <v>8</v>
      </c>
      <c r="R14" s="47">
        <v>0</v>
      </c>
      <c r="S14" s="45">
        <v>1</v>
      </c>
      <c r="T14" s="46" t="s">
        <v>8</v>
      </c>
      <c r="U14" s="47">
        <v>0</v>
      </c>
      <c r="V14" s="122">
        <v>1</v>
      </c>
      <c r="W14" s="123" t="s">
        <v>8</v>
      </c>
      <c r="X14" s="125">
        <v>2</v>
      </c>
      <c r="Y14" s="45">
        <v>1</v>
      </c>
      <c r="Z14" s="46" t="s">
        <v>8</v>
      </c>
      <c r="AA14" s="55">
        <v>1</v>
      </c>
      <c r="AB14" s="122">
        <v>1</v>
      </c>
      <c r="AC14" s="123" t="s">
        <v>8</v>
      </c>
      <c r="AD14" s="125">
        <v>2</v>
      </c>
      <c r="AE14" s="70">
        <v>0</v>
      </c>
      <c r="AF14" s="71" t="s">
        <v>8</v>
      </c>
      <c r="AG14" s="118">
        <v>2</v>
      </c>
      <c r="AH14" s="55">
        <v>2</v>
      </c>
      <c r="AI14" s="46" t="s">
        <v>8</v>
      </c>
      <c r="AJ14" s="55">
        <v>1</v>
      </c>
      <c r="AK14" s="45">
        <v>1</v>
      </c>
      <c r="AL14" s="46" t="s">
        <v>8</v>
      </c>
      <c r="AM14" s="47">
        <v>1</v>
      </c>
      <c r="AN14" s="55">
        <v>1</v>
      </c>
      <c r="AO14" s="46" t="s">
        <v>8</v>
      </c>
      <c r="AP14" s="55">
        <v>0</v>
      </c>
      <c r="AQ14" s="45">
        <v>1</v>
      </c>
      <c r="AR14" s="46" t="s">
        <v>8</v>
      </c>
      <c r="AS14" s="47">
        <v>1</v>
      </c>
      <c r="AT14" s="45">
        <v>1</v>
      </c>
      <c r="AU14" s="46" t="s">
        <v>8</v>
      </c>
      <c r="AV14" s="47">
        <v>1</v>
      </c>
      <c r="AW14" s="55">
        <v>1</v>
      </c>
      <c r="AX14" s="46" t="s">
        <v>8</v>
      </c>
      <c r="AY14" s="55">
        <v>1</v>
      </c>
      <c r="AZ14" s="45">
        <v>1</v>
      </c>
      <c r="BA14" s="46" t="s">
        <v>8</v>
      </c>
      <c r="BB14" s="55">
        <v>1</v>
      </c>
      <c r="BC14" s="98"/>
    </row>
    <row r="15" spans="1:63">
      <c r="A15" s="30">
        <v>9</v>
      </c>
      <c r="B15" s="7">
        <v>15</v>
      </c>
      <c r="C15" s="81" t="s">
        <v>17</v>
      </c>
      <c r="D15" s="79" t="s">
        <v>19</v>
      </c>
      <c r="E15" s="80" t="s">
        <v>7</v>
      </c>
      <c r="F15" s="80" t="s">
        <v>37</v>
      </c>
      <c r="G15" s="63">
        <v>2</v>
      </c>
      <c r="H15" s="46" t="s">
        <v>8</v>
      </c>
      <c r="I15" s="64">
        <v>1</v>
      </c>
      <c r="J15" s="114">
        <f t="shared" si="0"/>
        <v>1</v>
      </c>
      <c r="K15" s="115" t="s">
        <v>8</v>
      </c>
      <c r="L15" s="116">
        <f t="shared" si="1"/>
        <v>0</v>
      </c>
      <c r="M15" s="125">
        <v>2</v>
      </c>
      <c r="N15" s="123" t="s">
        <v>8</v>
      </c>
      <c r="O15" s="124">
        <v>1</v>
      </c>
      <c r="P15" s="121">
        <v>1</v>
      </c>
      <c r="Q15" s="115" t="s">
        <v>8</v>
      </c>
      <c r="R15" s="120">
        <v>0</v>
      </c>
      <c r="S15" s="45">
        <v>0</v>
      </c>
      <c r="T15" s="46" t="s">
        <v>8</v>
      </c>
      <c r="U15" s="55">
        <v>1</v>
      </c>
      <c r="V15" s="121">
        <v>1</v>
      </c>
      <c r="W15" s="115" t="s">
        <v>8</v>
      </c>
      <c r="X15" s="119">
        <v>0</v>
      </c>
      <c r="Y15" s="122">
        <v>2</v>
      </c>
      <c r="Z15" s="123" t="s">
        <v>8</v>
      </c>
      <c r="AA15" s="125">
        <v>1</v>
      </c>
      <c r="AB15" s="121">
        <v>1</v>
      </c>
      <c r="AC15" s="115" t="s">
        <v>8</v>
      </c>
      <c r="AD15" s="120">
        <v>0</v>
      </c>
      <c r="AE15" s="119">
        <v>1</v>
      </c>
      <c r="AF15" s="115" t="s">
        <v>8</v>
      </c>
      <c r="AG15" s="119">
        <v>0</v>
      </c>
      <c r="AH15" s="45">
        <v>1</v>
      </c>
      <c r="AI15" s="46" t="s">
        <v>8</v>
      </c>
      <c r="AJ15" s="55">
        <v>1</v>
      </c>
      <c r="AK15" s="121">
        <v>1</v>
      </c>
      <c r="AL15" s="115" t="s">
        <v>8</v>
      </c>
      <c r="AM15" s="119">
        <v>0</v>
      </c>
      <c r="AN15" s="45">
        <v>0</v>
      </c>
      <c r="AO15" s="46" t="s">
        <v>8</v>
      </c>
      <c r="AP15" s="55">
        <v>0</v>
      </c>
      <c r="AQ15" s="121">
        <v>1</v>
      </c>
      <c r="AR15" s="115" t="s">
        <v>8</v>
      </c>
      <c r="AS15" s="119">
        <v>0</v>
      </c>
      <c r="AT15" s="45">
        <v>0</v>
      </c>
      <c r="AU15" s="46" t="s">
        <v>8</v>
      </c>
      <c r="AV15" s="55">
        <v>1</v>
      </c>
      <c r="AW15" s="121">
        <v>1</v>
      </c>
      <c r="AX15" s="115" t="s">
        <v>8</v>
      </c>
      <c r="AY15" s="119">
        <v>0</v>
      </c>
      <c r="AZ15" s="45">
        <v>1</v>
      </c>
      <c r="BA15" s="46" t="s">
        <v>8</v>
      </c>
      <c r="BB15" s="57">
        <v>1</v>
      </c>
    </row>
    <row r="16" spans="1:63">
      <c r="A16" s="30">
        <v>10</v>
      </c>
      <c r="B16" s="7">
        <v>15</v>
      </c>
      <c r="C16" s="81" t="s">
        <v>27</v>
      </c>
      <c r="D16" s="79" t="s">
        <v>2</v>
      </c>
      <c r="E16" s="80" t="s">
        <v>7</v>
      </c>
      <c r="F16" s="80" t="s">
        <v>38</v>
      </c>
      <c r="G16" s="63">
        <v>3</v>
      </c>
      <c r="H16" s="46" t="s">
        <v>8</v>
      </c>
      <c r="I16" s="64">
        <v>0</v>
      </c>
      <c r="J16" s="126">
        <f t="shared" si="0"/>
        <v>2</v>
      </c>
      <c r="K16" s="71" t="s">
        <v>8</v>
      </c>
      <c r="L16" s="127">
        <f t="shared" si="1"/>
        <v>0</v>
      </c>
      <c r="M16" s="117">
        <v>2</v>
      </c>
      <c r="N16" s="71" t="s">
        <v>8</v>
      </c>
      <c r="O16" s="118">
        <v>0</v>
      </c>
      <c r="P16" s="70">
        <v>2</v>
      </c>
      <c r="Q16" s="71" t="s">
        <v>8</v>
      </c>
      <c r="R16" s="118">
        <v>0</v>
      </c>
      <c r="S16" s="70">
        <v>2</v>
      </c>
      <c r="T16" s="71" t="s">
        <v>8</v>
      </c>
      <c r="U16" s="117">
        <v>0</v>
      </c>
      <c r="V16" s="70">
        <v>2</v>
      </c>
      <c r="W16" s="71" t="s">
        <v>8</v>
      </c>
      <c r="X16" s="117">
        <v>0</v>
      </c>
      <c r="Y16" s="70">
        <v>2</v>
      </c>
      <c r="Z16" s="71" t="s">
        <v>8</v>
      </c>
      <c r="AA16" s="117">
        <v>1</v>
      </c>
      <c r="AB16" s="122">
        <v>3</v>
      </c>
      <c r="AC16" s="123" t="s">
        <v>8</v>
      </c>
      <c r="AD16" s="124">
        <v>0</v>
      </c>
      <c r="AE16" s="117">
        <v>2</v>
      </c>
      <c r="AF16" s="71" t="s">
        <v>8</v>
      </c>
      <c r="AG16" s="117">
        <v>0</v>
      </c>
      <c r="AH16" s="70">
        <v>3</v>
      </c>
      <c r="AI16" s="71" t="s">
        <v>8</v>
      </c>
      <c r="AJ16" s="117">
        <v>1</v>
      </c>
      <c r="AK16" s="122">
        <v>3</v>
      </c>
      <c r="AL16" s="123" t="s">
        <v>8</v>
      </c>
      <c r="AM16" s="125">
        <v>0</v>
      </c>
      <c r="AN16" s="70">
        <v>2</v>
      </c>
      <c r="AO16" s="71" t="s">
        <v>8</v>
      </c>
      <c r="AP16" s="117">
        <v>0</v>
      </c>
      <c r="AQ16" s="70">
        <v>2</v>
      </c>
      <c r="AR16" s="71" t="s">
        <v>8</v>
      </c>
      <c r="AS16" s="117">
        <v>0</v>
      </c>
      <c r="AT16" s="122">
        <v>3</v>
      </c>
      <c r="AU16" s="123" t="s">
        <v>8</v>
      </c>
      <c r="AV16" s="125">
        <v>0</v>
      </c>
      <c r="AW16" s="122">
        <v>3</v>
      </c>
      <c r="AX16" s="123" t="s">
        <v>8</v>
      </c>
      <c r="AY16" s="125">
        <v>0</v>
      </c>
      <c r="AZ16" s="70">
        <v>2</v>
      </c>
      <c r="BA16" s="71" t="s">
        <v>8</v>
      </c>
      <c r="BB16" s="72">
        <v>0</v>
      </c>
      <c r="BE16" s="128"/>
      <c r="BF16" s="128"/>
      <c r="BG16" s="128"/>
      <c r="BH16" s="128"/>
      <c r="BI16" s="128"/>
      <c r="BJ16" s="128"/>
      <c r="BK16" s="128"/>
    </row>
    <row r="17" spans="1:63">
      <c r="A17" s="30">
        <v>11</v>
      </c>
      <c r="B17" s="7">
        <v>16</v>
      </c>
      <c r="C17" s="81" t="s">
        <v>28</v>
      </c>
      <c r="D17" s="82" t="s">
        <v>39</v>
      </c>
      <c r="E17" s="83" t="s">
        <v>7</v>
      </c>
      <c r="F17" s="83" t="s">
        <v>40</v>
      </c>
      <c r="G17" s="63">
        <v>2</v>
      </c>
      <c r="H17" s="46" t="s">
        <v>8</v>
      </c>
      <c r="I17" s="64">
        <v>1</v>
      </c>
      <c r="J17" s="126">
        <f t="shared" si="0"/>
        <v>2</v>
      </c>
      <c r="K17" s="71" t="s">
        <v>8</v>
      </c>
      <c r="L17" s="127">
        <f t="shared" si="1"/>
        <v>0</v>
      </c>
      <c r="M17" s="117">
        <v>3</v>
      </c>
      <c r="N17" s="71" t="s">
        <v>8</v>
      </c>
      <c r="O17" s="118">
        <v>1</v>
      </c>
      <c r="P17" s="70">
        <v>2</v>
      </c>
      <c r="Q17" s="71" t="s">
        <v>8</v>
      </c>
      <c r="R17" s="118">
        <v>0</v>
      </c>
      <c r="S17" s="121">
        <v>1</v>
      </c>
      <c r="T17" s="115" t="s">
        <v>8</v>
      </c>
      <c r="U17" s="119">
        <v>0</v>
      </c>
      <c r="V17" s="70">
        <v>2</v>
      </c>
      <c r="W17" s="71" t="s">
        <v>8</v>
      </c>
      <c r="X17" s="117">
        <v>0</v>
      </c>
      <c r="Y17" s="122">
        <v>2</v>
      </c>
      <c r="Z17" s="123" t="s">
        <v>8</v>
      </c>
      <c r="AA17" s="125">
        <v>1</v>
      </c>
      <c r="AB17" s="70">
        <v>3</v>
      </c>
      <c r="AC17" s="71" t="s">
        <v>8</v>
      </c>
      <c r="AD17" s="118">
        <v>1</v>
      </c>
      <c r="AE17" s="117">
        <v>3</v>
      </c>
      <c r="AF17" s="71" t="s">
        <v>8</v>
      </c>
      <c r="AG17" s="117">
        <v>0</v>
      </c>
      <c r="AH17" s="70">
        <v>3</v>
      </c>
      <c r="AI17" s="71" t="s">
        <v>8</v>
      </c>
      <c r="AJ17" s="117">
        <v>0</v>
      </c>
      <c r="AK17" s="70">
        <v>2</v>
      </c>
      <c r="AL17" s="71" t="s">
        <v>8</v>
      </c>
      <c r="AM17" s="117">
        <v>0</v>
      </c>
      <c r="AN17" s="70">
        <v>2</v>
      </c>
      <c r="AO17" s="71" t="s">
        <v>8</v>
      </c>
      <c r="AP17" s="117">
        <v>0</v>
      </c>
      <c r="AQ17" s="70">
        <v>2</v>
      </c>
      <c r="AR17" s="71" t="s">
        <v>8</v>
      </c>
      <c r="AS17" s="117">
        <v>0</v>
      </c>
      <c r="AT17" s="122">
        <v>2</v>
      </c>
      <c r="AU17" s="123" t="s">
        <v>8</v>
      </c>
      <c r="AV17" s="125">
        <v>1</v>
      </c>
      <c r="AW17" s="70">
        <v>2</v>
      </c>
      <c r="AX17" s="71" t="s">
        <v>8</v>
      </c>
      <c r="AY17" s="117">
        <v>0</v>
      </c>
      <c r="AZ17" s="70">
        <v>2</v>
      </c>
      <c r="BA17" s="71" t="s">
        <v>8</v>
      </c>
      <c r="BB17" s="72">
        <v>0</v>
      </c>
      <c r="BE17" s="128"/>
      <c r="BF17" s="128"/>
      <c r="BG17" s="129"/>
      <c r="BH17" s="75"/>
      <c r="BI17" s="130"/>
      <c r="BJ17" s="128"/>
      <c r="BK17" s="128"/>
    </row>
    <row r="18" spans="1:63">
      <c r="A18" s="30">
        <v>12</v>
      </c>
      <c r="B18" s="7">
        <v>16</v>
      </c>
      <c r="C18" s="81" t="s">
        <v>27</v>
      </c>
      <c r="D18" s="82" t="s">
        <v>41</v>
      </c>
      <c r="E18" s="83" t="s">
        <v>7</v>
      </c>
      <c r="F18" s="83" t="s">
        <v>42</v>
      </c>
      <c r="G18" s="63">
        <v>0</v>
      </c>
      <c r="H18" s="46" t="s">
        <v>8</v>
      </c>
      <c r="I18" s="64">
        <v>0</v>
      </c>
      <c r="J18" s="69">
        <f t="shared" si="0"/>
        <v>0</v>
      </c>
      <c r="K18" s="46" t="s">
        <v>8</v>
      </c>
      <c r="L18" s="154">
        <f t="shared" si="1"/>
        <v>2</v>
      </c>
      <c r="M18" s="55">
        <v>0</v>
      </c>
      <c r="N18" s="46" t="s">
        <v>8</v>
      </c>
      <c r="O18" s="47">
        <v>1</v>
      </c>
      <c r="P18" s="45">
        <v>1</v>
      </c>
      <c r="Q18" s="46" t="s">
        <v>8</v>
      </c>
      <c r="R18" s="47">
        <v>2</v>
      </c>
      <c r="S18" s="45">
        <v>0</v>
      </c>
      <c r="T18" s="46" t="s">
        <v>8</v>
      </c>
      <c r="U18" s="55">
        <v>1</v>
      </c>
      <c r="V18" s="121">
        <v>1</v>
      </c>
      <c r="W18" s="115" t="s">
        <v>8</v>
      </c>
      <c r="X18" s="119">
        <v>1</v>
      </c>
      <c r="Y18" s="45">
        <v>1</v>
      </c>
      <c r="Z18" s="46" t="s">
        <v>8</v>
      </c>
      <c r="AA18" s="55">
        <v>2</v>
      </c>
      <c r="AB18" s="45">
        <v>0</v>
      </c>
      <c r="AC18" s="46" t="s">
        <v>8</v>
      </c>
      <c r="AD18" s="47">
        <v>2</v>
      </c>
      <c r="AE18" s="55">
        <v>0</v>
      </c>
      <c r="AF18" s="46" t="s">
        <v>8</v>
      </c>
      <c r="AG18" s="55">
        <v>2</v>
      </c>
      <c r="AH18" s="45">
        <v>0</v>
      </c>
      <c r="AI18" s="46" t="s">
        <v>8</v>
      </c>
      <c r="AJ18" s="55">
        <v>1</v>
      </c>
      <c r="AK18" s="45">
        <v>1</v>
      </c>
      <c r="AL18" s="46" t="s">
        <v>8</v>
      </c>
      <c r="AM18" s="55">
        <v>2</v>
      </c>
      <c r="AN18" s="45">
        <v>0</v>
      </c>
      <c r="AO18" s="46" t="s">
        <v>8</v>
      </c>
      <c r="AP18" s="55">
        <v>1</v>
      </c>
      <c r="AQ18" s="45">
        <v>0</v>
      </c>
      <c r="AR18" s="46" t="s">
        <v>8</v>
      </c>
      <c r="AS18" s="55">
        <v>1</v>
      </c>
      <c r="AT18" s="45">
        <v>1</v>
      </c>
      <c r="AU18" s="46" t="s">
        <v>8</v>
      </c>
      <c r="AV18" s="55">
        <v>2</v>
      </c>
      <c r="AW18" s="45">
        <v>1</v>
      </c>
      <c r="AX18" s="46" t="s">
        <v>8</v>
      </c>
      <c r="AY18" s="55">
        <v>3</v>
      </c>
      <c r="AZ18" s="45">
        <v>0</v>
      </c>
      <c r="BA18" s="46" t="s">
        <v>8</v>
      </c>
      <c r="BB18" s="57">
        <v>1</v>
      </c>
      <c r="BE18" s="128"/>
      <c r="BF18" s="128"/>
      <c r="BG18" s="129"/>
      <c r="BH18" s="75"/>
      <c r="BI18" s="130"/>
      <c r="BJ18" s="128"/>
      <c r="BK18" s="128"/>
    </row>
    <row r="19" spans="1:63">
      <c r="A19" s="30">
        <v>13</v>
      </c>
      <c r="B19" s="7">
        <v>16</v>
      </c>
      <c r="C19" s="81" t="s">
        <v>17</v>
      </c>
      <c r="D19" s="84" t="s">
        <v>3</v>
      </c>
      <c r="E19" s="85" t="s">
        <v>7</v>
      </c>
      <c r="F19" s="85" t="s">
        <v>4</v>
      </c>
      <c r="G19" s="63">
        <v>4</v>
      </c>
      <c r="H19" s="46" t="s">
        <v>8</v>
      </c>
      <c r="I19" s="64">
        <v>0</v>
      </c>
      <c r="J19" s="126">
        <f t="shared" si="0"/>
        <v>2</v>
      </c>
      <c r="K19" s="71" t="s">
        <v>8</v>
      </c>
      <c r="L19" s="127">
        <f t="shared" si="1"/>
        <v>1</v>
      </c>
      <c r="M19" s="117">
        <v>2</v>
      </c>
      <c r="N19" s="71" t="s">
        <v>8</v>
      </c>
      <c r="O19" s="118">
        <v>1</v>
      </c>
      <c r="P19" s="70">
        <v>2</v>
      </c>
      <c r="Q19" s="71" t="s">
        <v>8</v>
      </c>
      <c r="R19" s="118">
        <v>1</v>
      </c>
      <c r="S19" s="70">
        <v>1</v>
      </c>
      <c r="T19" s="71" t="s">
        <v>8</v>
      </c>
      <c r="U19" s="117">
        <v>0</v>
      </c>
      <c r="V19" s="70">
        <v>2</v>
      </c>
      <c r="W19" s="71" t="s">
        <v>8</v>
      </c>
      <c r="X19" s="117">
        <v>0</v>
      </c>
      <c r="Y19" s="70">
        <v>2</v>
      </c>
      <c r="Z19" s="71" t="s">
        <v>8</v>
      </c>
      <c r="AA19" s="117">
        <v>1</v>
      </c>
      <c r="AB19" s="70">
        <v>2</v>
      </c>
      <c r="AC19" s="71" t="s">
        <v>8</v>
      </c>
      <c r="AD19" s="118">
        <v>1</v>
      </c>
      <c r="AE19" s="55">
        <v>1</v>
      </c>
      <c r="AF19" s="46" t="s">
        <v>8</v>
      </c>
      <c r="AG19" s="55">
        <v>2</v>
      </c>
      <c r="AH19" s="70">
        <v>2</v>
      </c>
      <c r="AI19" s="71" t="s">
        <v>8</v>
      </c>
      <c r="AJ19" s="117">
        <v>1</v>
      </c>
      <c r="AK19" s="70">
        <v>1</v>
      </c>
      <c r="AL19" s="71" t="s">
        <v>8</v>
      </c>
      <c r="AM19" s="117">
        <v>0</v>
      </c>
      <c r="AN19" s="70">
        <v>2</v>
      </c>
      <c r="AO19" s="71" t="s">
        <v>8</v>
      </c>
      <c r="AP19" s="117">
        <v>1</v>
      </c>
      <c r="AQ19" s="45">
        <v>1</v>
      </c>
      <c r="AR19" s="46" t="s">
        <v>8</v>
      </c>
      <c r="AS19" s="55">
        <v>1</v>
      </c>
      <c r="AT19" s="70">
        <v>2</v>
      </c>
      <c r="AU19" s="71" t="s">
        <v>8</v>
      </c>
      <c r="AV19" s="117">
        <v>1</v>
      </c>
      <c r="AW19" s="70">
        <v>2</v>
      </c>
      <c r="AX19" s="71" t="s">
        <v>8</v>
      </c>
      <c r="AY19" s="117">
        <v>1</v>
      </c>
      <c r="AZ19" s="70">
        <v>1</v>
      </c>
      <c r="BA19" s="71" t="s">
        <v>8</v>
      </c>
      <c r="BB19" s="72">
        <v>0</v>
      </c>
      <c r="BE19" s="128"/>
      <c r="BF19" s="128"/>
      <c r="BG19" s="129"/>
      <c r="BH19" s="75"/>
      <c r="BI19" s="130"/>
      <c r="BJ19" s="128"/>
      <c r="BK19" s="128"/>
    </row>
    <row r="20" spans="1:63">
      <c r="A20" s="30">
        <v>14</v>
      </c>
      <c r="B20" s="7">
        <v>17</v>
      </c>
      <c r="C20" s="81" t="s">
        <v>28</v>
      </c>
      <c r="D20" s="84" t="s">
        <v>44</v>
      </c>
      <c r="E20" s="85" t="s">
        <v>7</v>
      </c>
      <c r="F20" s="85" t="s">
        <v>45</v>
      </c>
      <c r="G20" s="63">
        <v>1</v>
      </c>
      <c r="H20" s="46" t="s">
        <v>8</v>
      </c>
      <c r="I20" s="64">
        <v>2</v>
      </c>
      <c r="J20" s="69">
        <f t="shared" si="0"/>
        <v>1</v>
      </c>
      <c r="K20" s="46" t="s">
        <v>8</v>
      </c>
      <c r="L20" s="154">
        <f t="shared" si="1"/>
        <v>1</v>
      </c>
      <c r="M20" s="55">
        <v>1</v>
      </c>
      <c r="N20" s="46" t="s">
        <v>8</v>
      </c>
      <c r="O20" s="47">
        <v>0</v>
      </c>
      <c r="P20" s="45">
        <v>2</v>
      </c>
      <c r="Q20" s="46" t="s">
        <v>8</v>
      </c>
      <c r="R20" s="47">
        <v>1</v>
      </c>
      <c r="S20" s="121">
        <v>0</v>
      </c>
      <c r="T20" s="115" t="s">
        <v>8</v>
      </c>
      <c r="U20" s="119">
        <v>1</v>
      </c>
      <c r="V20" s="45">
        <v>2</v>
      </c>
      <c r="W20" s="46" t="s">
        <v>8</v>
      </c>
      <c r="X20" s="55">
        <v>1</v>
      </c>
      <c r="Y20" s="122">
        <v>1</v>
      </c>
      <c r="Z20" s="123" t="s">
        <v>8</v>
      </c>
      <c r="AA20" s="125">
        <v>2</v>
      </c>
      <c r="AB20" s="45">
        <v>2</v>
      </c>
      <c r="AC20" s="46" t="s">
        <v>8</v>
      </c>
      <c r="AD20" s="47">
        <v>1</v>
      </c>
      <c r="AE20" s="119">
        <v>0</v>
      </c>
      <c r="AF20" s="115" t="s">
        <v>8</v>
      </c>
      <c r="AG20" s="119">
        <v>1</v>
      </c>
      <c r="AH20" s="45">
        <v>2</v>
      </c>
      <c r="AI20" s="46" t="s">
        <v>8</v>
      </c>
      <c r="AJ20" s="55">
        <v>0</v>
      </c>
      <c r="AK20" s="45">
        <v>1</v>
      </c>
      <c r="AL20" s="46" t="s">
        <v>8</v>
      </c>
      <c r="AM20" s="55">
        <v>1</v>
      </c>
      <c r="AN20" s="45">
        <v>2</v>
      </c>
      <c r="AO20" s="46" t="s">
        <v>8</v>
      </c>
      <c r="AP20" s="55">
        <v>1</v>
      </c>
      <c r="AQ20" s="45">
        <v>2</v>
      </c>
      <c r="AR20" s="46" t="s">
        <v>8</v>
      </c>
      <c r="AS20" s="55">
        <v>1</v>
      </c>
      <c r="AT20" s="122">
        <v>1</v>
      </c>
      <c r="AU20" s="123" t="s">
        <v>8</v>
      </c>
      <c r="AV20" s="125">
        <v>2</v>
      </c>
      <c r="AW20" s="122">
        <v>1</v>
      </c>
      <c r="AX20" s="123" t="s">
        <v>8</v>
      </c>
      <c r="AY20" s="125">
        <v>2</v>
      </c>
      <c r="AZ20" s="45">
        <v>1</v>
      </c>
      <c r="BA20" s="46" t="s">
        <v>8</v>
      </c>
      <c r="BB20" s="57">
        <v>1</v>
      </c>
      <c r="BE20" s="128"/>
      <c r="BF20" s="128"/>
      <c r="BG20" s="129"/>
      <c r="BH20" s="75"/>
      <c r="BI20" s="130"/>
      <c r="BJ20" s="128"/>
      <c r="BK20" s="128"/>
    </row>
    <row r="21" spans="1:63">
      <c r="A21" s="30">
        <v>15</v>
      </c>
      <c r="B21" s="7">
        <v>17</v>
      </c>
      <c r="C21" s="81" t="s">
        <v>17</v>
      </c>
      <c r="D21" s="87" t="s">
        <v>47</v>
      </c>
      <c r="E21" s="88" t="s">
        <v>7</v>
      </c>
      <c r="F21" s="88" t="s">
        <v>48</v>
      </c>
      <c r="G21" s="63">
        <v>2</v>
      </c>
      <c r="H21" s="46" t="s">
        <v>8</v>
      </c>
      <c r="I21" s="64">
        <v>1</v>
      </c>
      <c r="J21" s="126">
        <f t="shared" si="0"/>
        <v>2</v>
      </c>
      <c r="K21" s="71" t="s">
        <v>8</v>
      </c>
      <c r="L21" s="127">
        <f t="shared" si="1"/>
        <v>0</v>
      </c>
      <c r="M21" s="119">
        <v>1</v>
      </c>
      <c r="N21" s="115" t="s">
        <v>8</v>
      </c>
      <c r="O21" s="120">
        <v>0</v>
      </c>
      <c r="P21" s="70">
        <v>2</v>
      </c>
      <c r="Q21" s="71" t="s">
        <v>8</v>
      </c>
      <c r="R21" s="118">
        <v>0</v>
      </c>
      <c r="S21" s="70">
        <v>2</v>
      </c>
      <c r="T21" s="71" t="s">
        <v>8</v>
      </c>
      <c r="U21" s="117">
        <v>0</v>
      </c>
      <c r="V21" s="70">
        <v>2</v>
      </c>
      <c r="W21" s="71" t="s">
        <v>8</v>
      </c>
      <c r="X21" s="117">
        <v>0</v>
      </c>
      <c r="Y21" s="122">
        <v>2</v>
      </c>
      <c r="Z21" s="123" t="s">
        <v>8</v>
      </c>
      <c r="AA21" s="125">
        <v>1</v>
      </c>
      <c r="AB21" s="70">
        <v>2</v>
      </c>
      <c r="AC21" s="71" t="s">
        <v>8</v>
      </c>
      <c r="AD21" s="118">
        <v>0</v>
      </c>
      <c r="AE21" s="125">
        <v>2</v>
      </c>
      <c r="AF21" s="123" t="s">
        <v>8</v>
      </c>
      <c r="AG21" s="125">
        <v>1</v>
      </c>
      <c r="AH21" s="70">
        <v>2</v>
      </c>
      <c r="AI21" s="71" t="s">
        <v>8</v>
      </c>
      <c r="AJ21" s="117">
        <v>0</v>
      </c>
      <c r="AK21" s="70">
        <v>2</v>
      </c>
      <c r="AL21" s="71" t="s">
        <v>8</v>
      </c>
      <c r="AM21" s="117">
        <v>0</v>
      </c>
      <c r="AN21" s="70">
        <v>2</v>
      </c>
      <c r="AO21" s="71" t="s">
        <v>8</v>
      </c>
      <c r="AP21" s="117">
        <v>0</v>
      </c>
      <c r="AQ21" s="121">
        <v>1</v>
      </c>
      <c r="AR21" s="115" t="s">
        <v>8</v>
      </c>
      <c r="AS21" s="119">
        <v>0</v>
      </c>
      <c r="AT21" s="70">
        <v>2</v>
      </c>
      <c r="AU21" s="71" t="s">
        <v>8</v>
      </c>
      <c r="AV21" s="117">
        <v>0</v>
      </c>
      <c r="AW21" s="70">
        <v>2</v>
      </c>
      <c r="AX21" s="71" t="s">
        <v>8</v>
      </c>
      <c r="AY21" s="117">
        <v>0</v>
      </c>
      <c r="AZ21" s="121">
        <v>1</v>
      </c>
      <c r="BA21" s="115" t="s">
        <v>8</v>
      </c>
      <c r="BB21" s="131">
        <v>0</v>
      </c>
      <c r="BE21" s="128"/>
      <c r="BF21" s="128"/>
      <c r="BG21" s="129"/>
      <c r="BH21" s="75"/>
      <c r="BI21" s="130"/>
      <c r="BJ21" s="128"/>
      <c r="BK21" s="128"/>
    </row>
    <row r="22" spans="1:63" ht="16.5" thickBot="1">
      <c r="A22" s="30">
        <v>16</v>
      </c>
      <c r="B22" s="7">
        <v>18</v>
      </c>
      <c r="C22" s="81" t="s">
        <v>28</v>
      </c>
      <c r="D22" s="87" t="s">
        <v>14</v>
      </c>
      <c r="E22" s="88" t="s">
        <v>7</v>
      </c>
      <c r="F22" s="88" t="s">
        <v>46</v>
      </c>
      <c r="G22" s="63">
        <v>1</v>
      </c>
      <c r="H22" s="46" t="s">
        <v>8</v>
      </c>
      <c r="I22" s="64">
        <v>1</v>
      </c>
      <c r="J22" s="69">
        <f t="shared" si="0"/>
        <v>1</v>
      </c>
      <c r="K22" s="46" t="s">
        <v>8</v>
      </c>
      <c r="L22" s="99">
        <f t="shared" si="1"/>
        <v>0</v>
      </c>
      <c r="M22" s="55">
        <v>1</v>
      </c>
      <c r="N22" s="46" t="s">
        <v>8</v>
      </c>
      <c r="O22" s="47">
        <v>0</v>
      </c>
      <c r="P22" s="45">
        <v>1</v>
      </c>
      <c r="Q22" s="46" t="s">
        <v>8</v>
      </c>
      <c r="R22" s="47">
        <v>0</v>
      </c>
      <c r="S22" s="45">
        <v>1</v>
      </c>
      <c r="T22" s="46" t="s">
        <v>8</v>
      </c>
      <c r="U22" s="55">
        <v>0</v>
      </c>
      <c r="V22" s="45">
        <v>2</v>
      </c>
      <c r="W22" s="46" t="s">
        <v>8</v>
      </c>
      <c r="X22" s="55">
        <v>0</v>
      </c>
      <c r="Y22" s="45">
        <v>2</v>
      </c>
      <c r="Z22" s="46" t="s">
        <v>8</v>
      </c>
      <c r="AA22" s="55">
        <v>1</v>
      </c>
      <c r="AB22" s="96">
        <v>1</v>
      </c>
      <c r="AC22" s="51" t="s">
        <v>8</v>
      </c>
      <c r="AD22" s="97">
        <v>0</v>
      </c>
      <c r="AE22" s="55">
        <v>2</v>
      </c>
      <c r="AF22" s="46" t="s">
        <v>8</v>
      </c>
      <c r="AG22" s="55">
        <v>0</v>
      </c>
      <c r="AH22" s="45">
        <v>1</v>
      </c>
      <c r="AI22" s="46" t="s">
        <v>8</v>
      </c>
      <c r="AJ22" s="55">
        <v>0</v>
      </c>
      <c r="AK22" s="45">
        <v>1</v>
      </c>
      <c r="AL22" s="46" t="s">
        <v>8</v>
      </c>
      <c r="AM22" s="55">
        <v>0</v>
      </c>
      <c r="AN22" s="45">
        <v>1</v>
      </c>
      <c r="AO22" s="46" t="s">
        <v>8</v>
      </c>
      <c r="AP22" s="55">
        <v>0</v>
      </c>
      <c r="AQ22" s="45">
        <v>1</v>
      </c>
      <c r="AR22" s="46" t="s">
        <v>8</v>
      </c>
      <c r="AS22" s="55">
        <v>0</v>
      </c>
      <c r="AT22" s="45">
        <v>1</v>
      </c>
      <c r="AU22" s="46" t="s">
        <v>8</v>
      </c>
      <c r="AV22" s="55">
        <v>0</v>
      </c>
      <c r="AW22" s="45">
        <v>2</v>
      </c>
      <c r="AX22" s="46" t="s">
        <v>8</v>
      </c>
      <c r="AY22" s="55">
        <v>0</v>
      </c>
      <c r="AZ22" s="96">
        <v>1</v>
      </c>
      <c r="BA22" s="51" t="s">
        <v>8</v>
      </c>
      <c r="BB22" s="57">
        <v>0</v>
      </c>
      <c r="BE22" s="128"/>
      <c r="BF22" s="128"/>
      <c r="BG22" s="129"/>
      <c r="BH22" s="75"/>
      <c r="BI22" s="130"/>
      <c r="BJ22" s="128"/>
      <c r="BK22" s="128"/>
    </row>
    <row r="23" spans="1:63" ht="16.5" thickBot="1">
      <c r="A23" s="31"/>
      <c r="B23" s="9"/>
      <c r="C23" s="17"/>
      <c r="D23" s="86" t="s">
        <v>43</v>
      </c>
      <c r="E23" s="9"/>
      <c r="F23" s="9"/>
      <c r="G23" s="65"/>
      <c r="H23" s="51"/>
      <c r="I23" s="66"/>
      <c r="J23" s="174">
        <v>24</v>
      </c>
      <c r="K23" s="175"/>
      <c r="L23" s="176"/>
      <c r="M23" s="166">
        <v>33</v>
      </c>
      <c r="N23" s="167"/>
      <c r="O23" s="168"/>
      <c r="P23" s="166">
        <v>31</v>
      </c>
      <c r="Q23" s="167"/>
      <c r="R23" s="168"/>
      <c r="S23" s="166">
        <v>33</v>
      </c>
      <c r="T23" s="167"/>
      <c r="U23" s="168"/>
      <c r="V23" s="166">
        <v>38</v>
      </c>
      <c r="W23" s="167"/>
      <c r="X23" s="168"/>
      <c r="Y23" s="166">
        <v>40</v>
      </c>
      <c r="Z23" s="167"/>
      <c r="AA23" s="168"/>
      <c r="AB23" s="166">
        <v>41</v>
      </c>
      <c r="AC23" s="167"/>
      <c r="AD23" s="168"/>
      <c r="AE23" s="166">
        <v>42</v>
      </c>
      <c r="AF23" s="167"/>
      <c r="AG23" s="168"/>
      <c r="AH23" s="177">
        <v>22</v>
      </c>
      <c r="AI23" s="167"/>
      <c r="AJ23" s="168"/>
      <c r="AK23" s="177">
        <v>33</v>
      </c>
      <c r="AL23" s="167"/>
      <c r="AM23" s="168"/>
      <c r="AN23" s="166">
        <v>24</v>
      </c>
      <c r="AO23" s="167"/>
      <c r="AP23" s="168"/>
      <c r="AQ23" s="166">
        <v>29</v>
      </c>
      <c r="AR23" s="167"/>
      <c r="AS23" s="168"/>
      <c r="AT23" s="166">
        <v>32</v>
      </c>
      <c r="AU23" s="167"/>
      <c r="AV23" s="173"/>
      <c r="AW23" s="166">
        <v>38</v>
      </c>
      <c r="AX23" s="167"/>
      <c r="AY23" s="168"/>
      <c r="AZ23" s="166">
        <v>17</v>
      </c>
      <c r="BA23" s="167"/>
      <c r="BB23" s="182"/>
    </row>
    <row r="24" spans="1:63">
      <c r="A24" s="30">
        <v>17</v>
      </c>
      <c r="B24" s="7">
        <v>17</v>
      </c>
      <c r="C24" s="16" t="s">
        <v>27</v>
      </c>
      <c r="D24" s="33" t="s">
        <v>23</v>
      </c>
      <c r="E24" s="34" t="s">
        <v>7</v>
      </c>
      <c r="F24" s="34" t="s">
        <v>25</v>
      </c>
      <c r="G24" s="63">
        <v>0</v>
      </c>
      <c r="H24" s="46" t="s">
        <v>8</v>
      </c>
      <c r="I24" s="64">
        <v>0</v>
      </c>
      <c r="J24" s="45">
        <f t="shared" si="0"/>
        <v>2</v>
      </c>
      <c r="K24" s="46" t="s">
        <v>8</v>
      </c>
      <c r="L24" s="47">
        <f t="shared" si="1"/>
        <v>0</v>
      </c>
      <c r="M24" s="55">
        <v>2</v>
      </c>
      <c r="N24" s="46" t="s">
        <v>8</v>
      </c>
      <c r="O24" s="47">
        <v>1</v>
      </c>
      <c r="P24" s="45">
        <v>3</v>
      </c>
      <c r="Q24" s="46" t="s">
        <v>8</v>
      </c>
      <c r="R24" s="47">
        <v>1</v>
      </c>
      <c r="S24" s="45">
        <v>2</v>
      </c>
      <c r="T24" s="46" t="s">
        <v>8</v>
      </c>
      <c r="U24" s="55">
        <v>0</v>
      </c>
      <c r="V24" s="45">
        <v>2</v>
      </c>
      <c r="W24" s="46" t="s">
        <v>8</v>
      </c>
      <c r="X24" s="55">
        <v>0</v>
      </c>
      <c r="Y24" s="45">
        <v>2</v>
      </c>
      <c r="Z24" s="46" t="s">
        <v>8</v>
      </c>
      <c r="AA24" s="55">
        <v>1</v>
      </c>
      <c r="AB24" s="45">
        <v>2</v>
      </c>
      <c r="AC24" s="46" t="s">
        <v>8</v>
      </c>
      <c r="AD24" s="47">
        <v>0</v>
      </c>
      <c r="AE24" s="55">
        <v>1</v>
      </c>
      <c r="AF24" s="46" t="s">
        <v>8</v>
      </c>
      <c r="AG24" s="55">
        <v>2</v>
      </c>
      <c r="AH24" s="45">
        <v>2</v>
      </c>
      <c r="AI24" s="46" t="s">
        <v>8</v>
      </c>
      <c r="AJ24" s="55">
        <v>0</v>
      </c>
      <c r="AK24" s="48">
        <v>2</v>
      </c>
      <c r="AL24" s="46" t="s">
        <v>8</v>
      </c>
      <c r="AM24" s="73">
        <v>0</v>
      </c>
      <c r="AN24" s="110">
        <v>3</v>
      </c>
      <c r="AO24" s="46" t="s">
        <v>8</v>
      </c>
      <c r="AP24" s="55">
        <v>0</v>
      </c>
      <c r="AQ24" s="45">
        <v>2</v>
      </c>
      <c r="AR24" s="46" t="s">
        <v>8</v>
      </c>
      <c r="AS24" s="47">
        <v>0</v>
      </c>
      <c r="AT24" s="45">
        <v>2</v>
      </c>
      <c r="AU24" s="46" t="s">
        <v>8</v>
      </c>
      <c r="AV24" s="47">
        <v>0</v>
      </c>
      <c r="AW24" s="111">
        <v>2</v>
      </c>
      <c r="AX24" s="112" t="s">
        <v>8</v>
      </c>
      <c r="AY24" s="113">
        <v>0</v>
      </c>
      <c r="AZ24" s="55">
        <v>2</v>
      </c>
      <c r="BA24" s="46" t="s">
        <v>8</v>
      </c>
      <c r="BB24" s="57">
        <v>0</v>
      </c>
    </row>
    <row r="25" spans="1:63">
      <c r="A25" s="30">
        <v>18</v>
      </c>
      <c r="B25" s="7">
        <v>19</v>
      </c>
      <c r="C25" s="16" t="s">
        <v>28</v>
      </c>
      <c r="D25" s="33" t="s">
        <v>26</v>
      </c>
      <c r="E25" s="34" t="s">
        <v>7</v>
      </c>
      <c r="F25" s="34" t="s">
        <v>13</v>
      </c>
      <c r="G25" s="63">
        <v>0</v>
      </c>
      <c r="H25" s="46" t="s">
        <v>8</v>
      </c>
      <c r="I25" s="64">
        <v>4</v>
      </c>
      <c r="J25" s="70">
        <f t="shared" si="0"/>
        <v>1</v>
      </c>
      <c r="K25" s="71" t="s">
        <v>8</v>
      </c>
      <c r="L25" s="118">
        <f t="shared" si="1"/>
        <v>2</v>
      </c>
      <c r="M25" s="70">
        <v>1</v>
      </c>
      <c r="N25" s="71" t="s">
        <v>8</v>
      </c>
      <c r="O25" s="118">
        <v>2</v>
      </c>
      <c r="P25" s="70">
        <v>1</v>
      </c>
      <c r="Q25" s="71" t="s">
        <v>8</v>
      </c>
      <c r="R25" s="118">
        <v>2</v>
      </c>
      <c r="S25" s="70">
        <v>0</v>
      </c>
      <c r="T25" s="71" t="s">
        <v>8</v>
      </c>
      <c r="U25" s="118">
        <v>1</v>
      </c>
      <c r="V25" s="70">
        <v>1</v>
      </c>
      <c r="W25" s="71" t="s">
        <v>8</v>
      </c>
      <c r="X25" s="117">
        <v>2</v>
      </c>
      <c r="Y25" s="70">
        <v>1</v>
      </c>
      <c r="Z25" s="71" t="s">
        <v>8</v>
      </c>
      <c r="AA25" s="118">
        <v>2</v>
      </c>
      <c r="AB25" s="70">
        <v>0</v>
      </c>
      <c r="AC25" s="71" t="s">
        <v>8</v>
      </c>
      <c r="AD25" s="117">
        <v>2</v>
      </c>
      <c r="AE25" s="70">
        <v>0</v>
      </c>
      <c r="AF25" s="71" t="s">
        <v>8</v>
      </c>
      <c r="AG25" s="117">
        <v>1</v>
      </c>
      <c r="AH25" s="45">
        <v>1</v>
      </c>
      <c r="AI25" s="46" t="s">
        <v>8</v>
      </c>
      <c r="AJ25" s="55">
        <v>1</v>
      </c>
      <c r="AK25" s="70">
        <v>1</v>
      </c>
      <c r="AL25" s="71" t="s">
        <v>8</v>
      </c>
      <c r="AM25" s="117">
        <v>2</v>
      </c>
      <c r="AN25" s="70">
        <v>1</v>
      </c>
      <c r="AO25" s="71" t="s">
        <v>8</v>
      </c>
      <c r="AP25" s="118">
        <v>2</v>
      </c>
      <c r="AQ25" s="70">
        <v>1</v>
      </c>
      <c r="AR25" s="71" t="s">
        <v>8</v>
      </c>
      <c r="AS25" s="118">
        <v>2</v>
      </c>
      <c r="AT25" s="45">
        <v>1</v>
      </c>
      <c r="AU25" s="46" t="s">
        <v>8</v>
      </c>
      <c r="AV25" s="47">
        <v>1</v>
      </c>
      <c r="AW25" s="70">
        <v>0</v>
      </c>
      <c r="AX25" s="71" t="s">
        <v>8</v>
      </c>
      <c r="AY25" s="117">
        <v>2</v>
      </c>
      <c r="AZ25" s="70">
        <v>1</v>
      </c>
      <c r="BA25" s="71" t="s">
        <v>8</v>
      </c>
      <c r="BB25" s="72">
        <v>2</v>
      </c>
    </row>
    <row r="26" spans="1:63">
      <c r="A26" s="30">
        <v>19</v>
      </c>
      <c r="B26" s="7">
        <v>18</v>
      </c>
      <c r="C26" s="16" t="s">
        <v>17</v>
      </c>
      <c r="D26" s="21" t="s">
        <v>30</v>
      </c>
      <c r="E26" s="22" t="s">
        <v>7</v>
      </c>
      <c r="F26" s="25" t="s">
        <v>20</v>
      </c>
      <c r="G26" s="63">
        <v>2</v>
      </c>
      <c r="H26" s="46" t="s">
        <v>8</v>
      </c>
      <c r="I26" s="64">
        <v>3</v>
      </c>
      <c r="J26" s="70">
        <f t="shared" si="0"/>
        <v>0</v>
      </c>
      <c r="K26" s="71" t="s">
        <v>8</v>
      </c>
      <c r="L26" s="118">
        <f t="shared" si="1"/>
        <v>2</v>
      </c>
      <c r="M26" s="70">
        <v>0</v>
      </c>
      <c r="N26" s="71" t="s">
        <v>8</v>
      </c>
      <c r="O26" s="118">
        <v>2</v>
      </c>
      <c r="P26" s="70">
        <v>0</v>
      </c>
      <c r="Q26" s="71" t="s">
        <v>8</v>
      </c>
      <c r="R26" s="118">
        <v>3</v>
      </c>
      <c r="S26" s="70">
        <v>0</v>
      </c>
      <c r="T26" s="71" t="s">
        <v>8</v>
      </c>
      <c r="U26" s="118">
        <v>3</v>
      </c>
      <c r="V26" s="70">
        <v>0</v>
      </c>
      <c r="W26" s="71" t="s">
        <v>8</v>
      </c>
      <c r="X26" s="117">
        <v>2</v>
      </c>
      <c r="Y26" s="121">
        <v>1</v>
      </c>
      <c r="Z26" s="115" t="s">
        <v>8</v>
      </c>
      <c r="AA26" s="120">
        <v>2</v>
      </c>
      <c r="AB26" s="70">
        <v>0</v>
      </c>
      <c r="AC26" s="71" t="s">
        <v>8</v>
      </c>
      <c r="AD26" s="117">
        <v>2</v>
      </c>
      <c r="AE26" s="70">
        <v>0</v>
      </c>
      <c r="AF26" s="71" t="s">
        <v>8</v>
      </c>
      <c r="AG26" s="117">
        <v>3</v>
      </c>
      <c r="AH26" s="70">
        <v>0</v>
      </c>
      <c r="AI26" s="71" t="s">
        <v>8</v>
      </c>
      <c r="AJ26" s="117">
        <v>2</v>
      </c>
      <c r="AK26" s="70">
        <v>0</v>
      </c>
      <c r="AL26" s="71" t="s">
        <v>8</v>
      </c>
      <c r="AM26" s="117">
        <v>3</v>
      </c>
      <c r="AN26" s="70">
        <v>0</v>
      </c>
      <c r="AO26" s="71" t="s">
        <v>8</v>
      </c>
      <c r="AP26" s="118">
        <v>2</v>
      </c>
      <c r="AQ26" s="70">
        <v>0</v>
      </c>
      <c r="AR26" s="71" t="s">
        <v>8</v>
      </c>
      <c r="AS26" s="118">
        <v>2</v>
      </c>
      <c r="AT26" s="70">
        <v>1</v>
      </c>
      <c r="AU26" s="71" t="s">
        <v>8</v>
      </c>
      <c r="AV26" s="118">
        <v>3</v>
      </c>
      <c r="AW26" s="70">
        <v>0</v>
      </c>
      <c r="AX26" s="71" t="s">
        <v>8</v>
      </c>
      <c r="AY26" s="117">
        <v>3</v>
      </c>
      <c r="AZ26" s="70">
        <v>0</v>
      </c>
      <c r="BA26" s="71" t="s">
        <v>8</v>
      </c>
      <c r="BB26" s="72">
        <v>2</v>
      </c>
    </row>
    <row r="27" spans="1:63">
      <c r="A27" s="30">
        <v>20</v>
      </c>
      <c r="B27" s="7">
        <v>18</v>
      </c>
      <c r="C27" s="16" t="s">
        <v>27</v>
      </c>
      <c r="D27" s="21" t="s">
        <v>6</v>
      </c>
      <c r="E27" s="22" t="s">
        <v>7</v>
      </c>
      <c r="F27" s="25" t="s">
        <v>29</v>
      </c>
      <c r="G27" s="63">
        <v>0</v>
      </c>
      <c r="H27" s="46" t="s">
        <v>8</v>
      </c>
      <c r="I27" s="64">
        <v>2</v>
      </c>
      <c r="J27" s="45">
        <f t="shared" si="0"/>
        <v>2</v>
      </c>
      <c r="K27" s="46" t="s">
        <v>8</v>
      </c>
      <c r="L27" s="47">
        <f t="shared" si="1"/>
        <v>0</v>
      </c>
      <c r="M27" s="45">
        <v>2</v>
      </c>
      <c r="N27" s="46" t="s">
        <v>8</v>
      </c>
      <c r="O27" s="47">
        <v>0</v>
      </c>
      <c r="P27" s="45">
        <v>2</v>
      </c>
      <c r="Q27" s="46" t="s">
        <v>8</v>
      </c>
      <c r="R27" s="47">
        <v>0</v>
      </c>
      <c r="S27" s="45">
        <v>1</v>
      </c>
      <c r="T27" s="46" t="s">
        <v>8</v>
      </c>
      <c r="U27" s="47">
        <v>0</v>
      </c>
      <c r="V27" s="45">
        <v>2</v>
      </c>
      <c r="W27" s="46" t="s">
        <v>8</v>
      </c>
      <c r="X27" s="55">
        <v>0</v>
      </c>
      <c r="Y27" s="45">
        <v>2</v>
      </c>
      <c r="Z27" s="46" t="s">
        <v>8</v>
      </c>
      <c r="AA27" s="47">
        <v>1</v>
      </c>
      <c r="AB27" s="45">
        <v>1</v>
      </c>
      <c r="AC27" s="46" t="s">
        <v>8</v>
      </c>
      <c r="AD27" s="55">
        <v>0</v>
      </c>
      <c r="AE27" s="70">
        <v>1</v>
      </c>
      <c r="AF27" s="71" t="s">
        <v>8</v>
      </c>
      <c r="AG27" s="117">
        <v>2</v>
      </c>
      <c r="AH27" s="45">
        <v>1</v>
      </c>
      <c r="AI27" s="46" t="s">
        <v>8</v>
      </c>
      <c r="AJ27" s="55">
        <v>0</v>
      </c>
      <c r="AK27" s="45">
        <v>2</v>
      </c>
      <c r="AL27" s="46" t="s">
        <v>8</v>
      </c>
      <c r="AM27" s="55">
        <v>0</v>
      </c>
      <c r="AN27" s="45">
        <v>2</v>
      </c>
      <c r="AO27" s="46" t="s">
        <v>8</v>
      </c>
      <c r="AP27" s="47">
        <v>0</v>
      </c>
      <c r="AQ27" s="45">
        <v>2</v>
      </c>
      <c r="AR27" s="46" t="s">
        <v>8</v>
      </c>
      <c r="AS27" s="47">
        <v>1</v>
      </c>
      <c r="AT27" s="45">
        <v>2</v>
      </c>
      <c r="AU27" s="46" t="s">
        <v>8</v>
      </c>
      <c r="AV27" s="47">
        <v>0</v>
      </c>
      <c r="AW27" s="45">
        <v>2</v>
      </c>
      <c r="AX27" s="46" t="s">
        <v>8</v>
      </c>
      <c r="AY27" s="55">
        <v>1</v>
      </c>
      <c r="AZ27" s="45">
        <v>1</v>
      </c>
      <c r="BA27" s="46" t="s">
        <v>8</v>
      </c>
      <c r="BB27" s="57">
        <v>0</v>
      </c>
    </row>
    <row r="28" spans="1:63">
      <c r="A28" s="30">
        <v>21</v>
      </c>
      <c r="B28" s="7">
        <v>19</v>
      </c>
      <c r="C28" s="16" t="s">
        <v>17</v>
      </c>
      <c r="D28" s="23" t="s">
        <v>31</v>
      </c>
      <c r="E28" s="24" t="s">
        <v>7</v>
      </c>
      <c r="F28" s="26" t="s">
        <v>33</v>
      </c>
      <c r="G28" s="63">
        <v>2</v>
      </c>
      <c r="H28" s="46" t="s">
        <v>8</v>
      </c>
      <c r="I28" s="64">
        <v>1</v>
      </c>
      <c r="J28" s="122">
        <f t="shared" si="0"/>
        <v>2</v>
      </c>
      <c r="K28" s="123" t="s">
        <v>8</v>
      </c>
      <c r="L28" s="124">
        <f t="shared" si="1"/>
        <v>1</v>
      </c>
      <c r="M28" s="45">
        <v>1</v>
      </c>
      <c r="N28" s="46" t="s">
        <v>8</v>
      </c>
      <c r="O28" s="47">
        <v>1</v>
      </c>
      <c r="P28" s="122">
        <v>2</v>
      </c>
      <c r="Q28" s="123" t="s">
        <v>8</v>
      </c>
      <c r="R28" s="124">
        <v>1</v>
      </c>
      <c r="S28" s="121">
        <v>1</v>
      </c>
      <c r="T28" s="115" t="s">
        <v>8</v>
      </c>
      <c r="U28" s="120">
        <v>0</v>
      </c>
      <c r="V28" s="122">
        <v>2</v>
      </c>
      <c r="W28" s="123" t="s">
        <v>8</v>
      </c>
      <c r="X28" s="125">
        <v>1</v>
      </c>
      <c r="Y28" s="45">
        <v>1</v>
      </c>
      <c r="Z28" s="46" t="s">
        <v>8</v>
      </c>
      <c r="AA28" s="47">
        <v>2</v>
      </c>
      <c r="AB28" s="122">
        <v>2</v>
      </c>
      <c r="AC28" s="123" t="s">
        <v>8</v>
      </c>
      <c r="AD28" s="125">
        <v>1</v>
      </c>
      <c r="AE28" s="45">
        <v>1</v>
      </c>
      <c r="AF28" s="46" t="s">
        <v>8</v>
      </c>
      <c r="AG28" s="55">
        <v>1</v>
      </c>
      <c r="AH28" s="121">
        <v>1</v>
      </c>
      <c r="AI28" s="115" t="s">
        <v>8</v>
      </c>
      <c r="AJ28" s="119">
        <v>0</v>
      </c>
      <c r="AK28" s="122">
        <v>2</v>
      </c>
      <c r="AL28" s="123" t="s">
        <v>8</v>
      </c>
      <c r="AM28" s="125">
        <v>1</v>
      </c>
      <c r="AN28" s="122">
        <v>2</v>
      </c>
      <c r="AO28" s="123" t="s">
        <v>8</v>
      </c>
      <c r="AP28" s="124">
        <v>1</v>
      </c>
      <c r="AQ28" s="121">
        <v>1</v>
      </c>
      <c r="AR28" s="115" t="s">
        <v>8</v>
      </c>
      <c r="AS28" s="120">
        <v>0</v>
      </c>
      <c r="AT28" s="122">
        <v>2</v>
      </c>
      <c r="AU28" s="123" t="s">
        <v>8</v>
      </c>
      <c r="AV28" s="124">
        <v>1</v>
      </c>
      <c r="AW28" s="122">
        <v>2</v>
      </c>
      <c r="AX28" s="123" t="s">
        <v>8</v>
      </c>
      <c r="AY28" s="125">
        <v>1</v>
      </c>
      <c r="AZ28" s="45">
        <v>1</v>
      </c>
      <c r="BA28" s="46" t="s">
        <v>8</v>
      </c>
      <c r="BB28" s="57">
        <v>1</v>
      </c>
    </row>
    <row r="29" spans="1:63">
      <c r="A29" s="30">
        <v>22</v>
      </c>
      <c r="B29" s="7">
        <v>20</v>
      </c>
      <c r="C29" s="16" t="s">
        <v>28</v>
      </c>
      <c r="D29" s="23" t="s">
        <v>34</v>
      </c>
      <c r="E29" s="24" t="s">
        <v>7</v>
      </c>
      <c r="F29" s="26" t="s">
        <v>18</v>
      </c>
      <c r="G29" s="63">
        <v>0</v>
      </c>
      <c r="H29" s="46" t="s">
        <v>8</v>
      </c>
      <c r="I29" s="64">
        <v>0</v>
      </c>
      <c r="J29" s="121">
        <f t="shared" si="0"/>
        <v>1</v>
      </c>
      <c r="K29" s="115" t="s">
        <v>8</v>
      </c>
      <c r="L29" s="120">
        <f t="shared" si="1"/>
        <v>1</v>
      </c>
      <c r="M29" s="45">
        <v>2</v>
      </c>
      <c r="N29" s="46" t="s">
        <v>8</v>
      </c>
      <c r="O29" s="47">
        <v>1</v>
      </c>
      <c r="P29" s="45">
        <v>1</v>
      </c>
      <c r="Q29" s="46" t="s">
        <v>8</v>
      </c>
      <c r="R29" s="47">
        <v>0</v>
      </c>
      <c r="S29" s="45">
        <v>1</v>
      </c>
      <c r="T29" s="46" t="s">
        <v>8</v>
      </c>
      <c r="U29" s="47">
        <v>0</v>
      </c>
      <c r="V29" s="45">
        <v>0</v>
      </c>
      <c r="W29" s="46" t="s">
        <v>8</v>
      </c>
      <c r="X29" s="55">
        <v>2</v>
      </c>
      <c r="Y29" s="45">
        <v>2</v>
      </c>
      <c r="Z29" s="46" t="s">
        <v>8</v>
      </c>
      <c r="AA29" s="47">
        <v>1</v>
      </c>
      <c r="AB29" s="45">
        <v>1</v>
      </c>
      <c r="AC29" s="46" t="s">
        <v>8</v>
      </c>
      <c r="AD29" s="55">
        <v>0</v>
      </c>
      <c r="AE29" s="45">
        <v>0</v>
      </c>
      <c r="AF29" s="46" t="s">
        <v>8</v>
      </c>
      <c r="AG29" s="55">
        <v>1</v>
      </c>
      <c r="AH29" s="45">
        <v>1</v>
      </c>
      <c r="AI29" s="46" t="s">
        <v>8</v>
      </c>
      <c r="AJ29" s="55">
        <v>0</v>
      </c>
      <c r="AK29" s="45">
        <v>1</v>
      </c>
      <c r="AL29" s="46" t="s">
        <v>8</v>
      </c>
      <c r="AM29" s="55">
        <v>0</v>
      </c>
      <c r="AN29" s="122">
        <v>0</v>
      </c>
      <c r="AO29" s="123" t="s">
        <v>8</v>
      </c>
      <c r="AP29" s="124">
        <v>0</v>
      </c>
      <c r="AQ29" s="45">
        <v>0</v>
      </c>
      <c r="AR29" s="46" t="s">
        <v>8</v>
      </c>
      <c r="AS29" s="47">
        <v>1</v>
      </c>
      <c r="AT29" s="121">
        <v>1</v>
      </c>
      <c r="AU29" s="115" t="s">
        <v>8</v>
      </c>
      <c r="AV29" s="120">
        <v>1</v>
      </c>
      <c r="AW29" s="45">
        <v>2</v>
      </c>
      <c r="AX29" s="46" t="s">
        <v>8</v>
      </c>
      <c r="AY29" s="55">
        <v>0</v>
      </c>
      <c r="AZ29" s="121">
        <v>1</v>
      </c>
      <c r="BA29" s="115" t="s">
        <v>8</v>
      </c>
      <c r="BB29" s="131">
        <v>1</v>
      </c>
    </row>
    <row r="30" spans="1:63">
      <c r="A30" s="30">
        <v>23</v>
      </c>
      <c r="B30" s="7">
        <v>19</v>
      </c>
      <c r="C30" s="16" t="s">
        <v>27</v>
      </c>
      <c r="D30" s="61" t="s">
        <v>35</v>
      </c>
      <c r="E30" s="60" t="s">
        <v>7</v>
      </c>
      <c r="F30" s="62" t="s">
        <v>5</v>
      </c>
      <c r="G30" s="63">
        <v>2</v>
      </c>
      <c r="H30" s="46" t="s">
        <v>8</v>
      </c>
      <c r="I30" s="64">
        <v>1</v>
      </c>
      <c r="J30" s="45">
        <f t="shared" si="0"/>
        <v>1</v>
      </c>
      <c r="K30" s="46" t="s">
        <v>8</v>
      </c>
      <c r="L30" s="47">
        <f t="shared" si="1"/>
        <v>1</v>
      </c>
      <c r="M30" s="45">
        <v>1</v>
      </c>
      <c r="N30" s="46" t="s">
        <v>8</v>
      </c>
      <c r="O30" s="47">
        <v>2</v>
      </c>
      <c r="P30" s="121">
        <v>1</v>
      </c>
      <c r="Q30" s="115" t="s">
        <v>8</v>
      </c>
      <c r="R30" s="120">
        <v>0</v>
      </c>
      <c r="S30" s="45">
        <v>0</v>
      </c>
      <c r="T30" s="46" t="s">
        <v>8</v>
      </c>
      <c r="U30" s="47">
        <v>1</v>
      </c>
      <c r="V30" s="45">
        <v>0</v>
      </c>
      <c r="W30" s="46" t="s">
        <v>8</v>
      </c>
      <c r="X30" s="55">
        <v>2</v>
      </c>
      <c r="Y30" s="45">
        <v>1</v>
      </c>
      <c r="Z30" s="46" t="s">
        <v>8</v>
      </c>
      <c r="AA30" s="47">
        <v>2</v>
      </c>
      <c r="AB30" s="45">
        <v>0</v>
      </c>
      <c r="AC30" s="46" t="s">
        <v>8</v>
      </c>
      <c r="AD30" s="55">
        <v>2</v>
      </c>
      <c r="AE30" s="122">
        <v>2</v>
      </c>
      <c r="AF30" s="123" t="s">
        <v>8</v>
      </c>
      <c r="AG30" s="125">
        <v>1</v>
      </c>
      <c r="AH30" s="45">
        <v>0</v>
      </c>
      <c r="AI30" s="46" t="s">
        <v>8</v>
      </c>
      <c r="AJ30" s="55">
        <v>1</v>
      </c>
      <c r="AK30" s="45">
        <v>1</v>
      </c>
      <c r="AL30" s="46" t="s">
        <v>8</v>
      </c>
      <c r="AM30" s="55">
        <v>1</v>
      </c>
      <c r="AN30" s="45">
        <v>1</v>
      </c>
      <c r="AO30" s="46" t="s">
        <v>8</v>
      </c>
      <c r="AP30" s="47">
        <v>1</v>
      </c>
      <c r="AQ30" s="45">
        <v>1</v>
      </c>
      <c r="AR30" s="46" t="s">
        <v>8</v>
      </c>
      <c r="AS30" s="47">
        <v>2</v>
      </c>
      <c r="AT30" s="45">
        <v>1</v>
      </c>
      <c r="AU30" s="46" t="s">
        <v>8</v>
      </c>
      <c r="AV30" s="47">
        <v>2</v>
      </c>
      <c r="AW30" s="45">
        <v>1</v>
      </c>
      <c r="AX30" s="46" t="s">
        <v>8</v>
      </c>
      <c r="AY30" s="55">
        <v>2</v>
      </c>
      <c r="AZ30" s="45">
        <v>1</v>
      </c>
      <c r="BA30" s="46" t="s">
        <v>8</v>
      </c>
      <c r="BB30" s="57">
        <v>1</v>
      </c>
    </row>
    <row r="31" spans="1:63" ht="16.5" thickBot="1">
      <c r="A31" s="30">
        <v>24</v>
      </c>
      <c r="B31" s="7">
        <v>20</v>
      </c>
      <c r="C31" s="16" t="s">
        <v>17</v>
      </c>
      <c r="D31" s="61" t="s">
        <v>1</v>
      </c>
      <c r="E31" s="60" t="s">
        <v>7</v>
      </c>
      <c r="F31" s="62" t="s">
        <v>36</v>
      </c>
      <c r="G31" s="63">
        <v>0</v>
      </c>
      <c r="H31" s="46" t="s">
        <v>8</v>
      </c>
      <c r="I31" s="64">
        <v>1</v>
      </c>
      <c r="J31" s="45">
        <f t="shared" si="0"/>
        <v>2</v>
      </c>
      <c r="K31" s="46" t="s">
        <v>8</v>
      </c>
      <c r="L31" s="47">
        <f t="shared" si="1"/>
        <v>0</v>
      </c>
      <c r="M31" s="45">
        <v>2</v>
      </c>
      <c r="N31" s="46" t="s">
        <v>8</v>
      </c>
      <c r="O31" s="47">
        <v>1</v>
      </c>
      <c r="P31" s="52">
        <v>1</v>
      </c>
      <c r="Q31" s="53" t="s">
        <v>8</v>
      </c>
      <c r="R31" s="54">
        <v>0</v>
      </c>
      <c r="S31" s="45">
        <v>1</v>
      </c>
      <c r="T31" s="46" t="s">
        <v>8</v>
      </c>
      <c r="U31" s="47">
        <v>0</v>
      </c>
      <c r="V31" s="45">
        <v>2</v>
      </c>
      <c r="W31" s="46" t="s">
        <v>8</v>
      </c>
      <c r="X31" s="55">
        <v>0</v>
      </c>
      <c r="Y31" s="45">
        <v>2</v>
      </c>
      <c r="Z31" s="46" t="s">
        <v>8</v>
      </c>
      <c r="AA31" s="47">
        <v>1</v>
      </c>
      <c r="AB31" s="45">
        <v>2</v>
      </c>
      <c r="AC31" s="46" t="s">
        <v>8</v>
      </c>
      <c r="AD31" s="55">
        <v>0</v>
      </c>
      <c r="AE31" s="45">
        <v>1</v>
      </c>
      <c r="AF31" s="46" t="s">
        <v>8</v>
      </c>
      <c r="AG31" s="55">
        <v>0</v>
      </c>
      <c r="AH31" s="45">
        <v>1</v>
      </c>
      <c r="AI31" s="46" t="s">
        <v>8</v>
      </c>
      <c r="AJ31" s="55">
        <v>0</v>
      </c>
      <c r="AK31" s="45">
        <v>2</v>
      </c>
      <c r="AL31" s="46" t="s">
        <v>8</v>
      </c>
      <c r="AM31" s="55">
        <v>0</v>
      </c>
      <c r="AN31" s="45">
        <v>1</v>
      </c>
      <c r="AO31" s="46" t="s">
        <v>8</v>
      </c>
      <c r="AP31" s="47">
        <v>0</v>
      </c>
      <c r="AQ31" s="45">
        <v>2</v>
      </c>
      <c r="AR31" s="46" t="s">
        <v>8</v>
      </c>
      <c r="AS31" s="47">
        <v>0</v>
      </c>
      <c r="AT31" s="45">
        <v>2</v>
      </c>
      <c r="AU31" s="46" t="s">
        <v>8</v>
      </c>
      <c r="AV31" s="47">
        <v>1</v>
      </c>
      <c r="AW31" s="45">
        <v>2</v>
      </c>
      <c r="AX31" s="46" t="s">
        <v>8</v>
      </c>
      <c r="AY31" s="55">
        <v>0</v>
      </c>
      <c r="AZ31" s="45">
        <v>1</v>
      </c>
      <c r="BA31" s="46" t="s">
        <v>8</v>
      </c>
      <c r="BB31" s="57">
        <v>0</v>
      </c>
    </row>
    <row r="32" spans="1:63" ht="16.5" thickBot="1">
      <c r="A32" s="31"/>
      <c r="B32" s="9"/>
      <c r="C32" s="17"/>
      <c r="D32" s="8" t="s">
        <v>49</v>
      </c>
      <c r="E32" s="9"/>
      <c r="F32" s="9"/>
      <c r="G32" s="65"/>
      <c r="H32" s="51"/>
      <c r="I32" s="66"/>
      <c r="J32" s="166"/>
      <c r="K32" s="167"/>
      <c r="L32" s="173"/>
      <c r="M32" s="166">
        <f>3+3</f>
        <v>6</v>
      </c>
      <c r="N32" s="167"/>
      <c r="O32" s="168"/>
      <c r="P32" s="166">
        <f>3+3+5+4</f>
        <v>15</v>
      </c>
      <c r="Q32" s="167"/>
      <c r="R32" s="173"/>
      <c r="S32" s="166">
        <f>3+3+4</f>
        <v>10</v>
      </c>
      <c r="T32" s="167"/>
      <c r="U32" s="173"/>
      <c r="V32" s="166">
        <f>3+3+5</f>
        <v>11</v>
      </c>
      <c r="W32" s="167"/>
      <c r="X32" s="167"/>
      <c r="Y32" s="166">
        <f>3+4</f>
        <v>7</v>
      </c>
      <c r="Z32" s="167"/>
      <c r="AA32" s="167"/>
      <c r="AB32" s="166">
        <f>3+3+5</f>
        <v>11</v>
      </c>
      <c r="AC32" s="167"/>
      <c r="AD32" s="167"/>
      <c r="AE32" s="166">
        <f>3*3+5</f>
        <v>14</v>
      </c>
      <c r="AF32" s="167"/>
      <c r="AG32" s="168"/>
      <c r="AH32" s="166">
        <f>3+4</f>
        <v>7</v>
      </c>
      <c r="AI32" s="167"/>
      <c r="AJ32" s="168"/>
      <c r="AK32" s="166">
        <f>3+3+5</f>
        <v>11</v>
      </c>
      <c r="AL32" s="167"/>
      <c r="AM32" s="167"/>
      <c r="AN32" s="166">
        <f>3+3+5*2</f>
        <v>16</v>
      </c>
      <c r="AO32" s="167"/>
      <c r="AP32" s="167"/>
      <c r="AQ32" s="166">
        <f>3+3+4</f>
        <v>10</v>
      </c>
      <c r="AR32" s="167"/>
      <c r="AS32" s="167"/>
      <c r="AT32" s="166">
        <f>3+5+4</f>
        <v>12</v>
      </c>
      <c r="AU32" s="167"/>
      <c r="AV32" s="173"/>
      <c r="AW32" s="166">
        <f>3+3+5</f>
        <v>11</v>
      </c>
      <c r="AX32" s="167"/>
      <c r="AY32" s="167"/>
      <c r="AZ32" s="166">
        <f>3+3+4</f>
        <v>10</v>
      </c>
      <c r="BA32" s="167"/>
      <c r="BB32" s="173"/>
    </row>
    <row r="33" spans="1:54">
      <c r="A33" s="30">
        <v>25</v>
      </c>
      <c r="B33" s="7">
        <v>20</v>
      </c>
      <c r="C33" s="81" t="s">
        <v>27</v>
      </c>
      <c r="D33" s="79" t="s">
        <v>19</v>
      </c>
      <c r="E33" s="80" t="s">
        <v>7</v>
      </c>
      <c r="F33" s="80" t="s">
        <v>2</v>
      </c>
      <c r="G33" s="63">
        <v>2</v>
      </c>
      <c r="H33" s="46" t="s">
        <v>8</v>
      </c>
      <c r="I33" s="64">
        <v>5</v>
      </c>
      <c r="J33" s="70">
        <f t="shared" ref="J33:J40" si="2">ROUND((P33+AN33+M33+S33+Y33+AB33+AE33+AH33+V33+AK33+AQ33+AZ33+AW33+AT33)/14,0)</f>
        <v>1</v>
      </c>
      <c r="K33" s="71" t="s">
        <v>8</v>
      </c>
      <c r="L33" s="118">
        <f t="shared" ref="L33:L40" si="3">ROUND((R33+AP33+O33+U33+AA33+AD33+AG33+AJ33+X33+AM33+AS33+BB33+AY33+AV33)/14,0)</f>
        <v>2</v>
      </c>
      <c r="M33" s="70">
        <v>1</v>
      </c>
      <c r="N33" s="71" t="s">
        <v>8</v>
      </c>
      <c r="O33" s="118">
        <v>2</v>
      </c>
      <c r="P33" s="45">
        <v>2</v>
      </c>
      <c r="Q33" s="46" t="s">
        <v>8</v>
      </c>
      <c r="R33" s="47">
        <v>2</v>
      </c>
      <c r="S33" s="70">
        <v>0</v>
      </c>
      <c r="T33" s="71" t="s">
        <v>8</v>
      </c>
      <c r="U33" s="117">
        <v>1</v>
      </c>
      <c r="V33" s="70">
        <v>1</v>
      </c>
      <c r="W33" s="71" t="s">
        <v>8</v>
      </c>
      <c r="X33" s="117">
        <v>2</v>
      </c>
      <c r="Y33" s="70">
        <v>1</v>
      </c>
      <c r="Z33" s="71" t="s">
        <v>8</v>
      </c>
      <c r="AA33" s="117">
        <v>2</v>
      </c>
      <c r="AB33" s="70">
        <v>1</v>
      </c>
      <c r="AC33" s="71" t="s">
        <v>8</v>
      </c>
      <c r="AD33" s="117">
        <v>2</v>
      </c>
      <c r="AE33" s="70">
        <v>0</v>
      </c>
      <c r="AF33" s="71" t="s">
        <v>8</v>
      </c>
      <c r="AG33" s="117">
        <v>2</v>
      </c>
      <c r="AH33" s="70">
        <v>0</v>
      </c>
      <c r="AI33" s="71" t="s">
        <v>8</v>
      </c>
      <c r="AJ33" s="117">
        <v>1</v>
      </c>
      <c r="AK33" s="70">
        <v>0</v>
      </c>
      <c r="AL33" s="71" t="s">
        <v>8</v>
      </c>
      <c r="AM33" s="117">
        <v>2</v>
      </c>
      <c r="AN33" s="70">
        <v>0</v>
      </c>
      <c r="AO33" s="71" t="s">
        <v>8</v>
      </c>
      <c r="AP33" s="117">
        <v>1</v>
      </c>
      <c r="AQ33" s="70">
        <v>0</v>
      </c>
      <c r="AR33" s="71" t="s">
        <v>8</v>
      </c>
      <c r="AS33" s="118">
        <v>2</v>
      </c>
      <c r="AT33" s="70">
        <v>0</v>
      </c>
      <c r="AU33" s="71" t="s">
        <v>8</v>
      </c>
      <c r="AV33" s="117">
        <v>1</v>
      </c>
      <c r="AW33" s="45">
        <v>1</v>
      </c>
      <c r="AX33" s="46" t="s">
        <v>8</v>
      </c>
      <c r="AY33" s="55">
        <v>1</v>
      </c>
      <c r="AZ33" s="70">
        <v>0</v>
      </c>
      <c r="BA33" s="71" t="s">
        <v>8</v>
      </c>
      <c r="BB33" s="118">
        <v>1</v>
      </c>
    </row>
    <row r="34" spans="1:54">
      <c r="A34" s="30">
        <v>26</v>
      </c>
      <c r="B34" s="7">
        <v>21</v>
      </c>
      <c r="C34" s="81" t="s">
        <v>28</v>
      </c>
      <c r="D34" s="79" t="s">
        <v>38</v>
      </c>
      <c r="E34" s="80" t="s">
        <v>7</v>
      </c>
      <c r="F34" s="80" t="s">
        <v>37</v>
      </c>
      <c r="G34" s="63">
        <v>1</v>
      </c>
      <c r="H34" s="46" t="s">
        <v>8</v>
      </c>
      <c r="I34" s="64">
        <v>2</v>
      </c>
      <c r="J34" s="70">
        <f t="shared" si="2"/>
        <v>0</v>
      </c>
      <c r="K34" s="71" t="s">
        <v>8</v>
      </c>
      <c r="L34" s="118">
        <f t="shared" si="3"/>
        <v>2</v>
      </c>
      <c r="M34" s="70">
        <v>0</v>
      </c>
      <c r="N34" s="71" t="s">
        <v>8</v>
      </c>
      <c r="O34" s="118">
        <v>2</v>
      </c>
      <c r="P34" s="122">
        <v>1</v>
      </c>
      <c r="Q34" s="123" t="s">
        <v>8</v>
      </c>
      <c r="R34" s="124">
        <v>2</v>
      </c>
      <c r="S34" s="121">
        <v>0</v>
      </c>
      <c r="T34" s="115" t="s">
        <v>8</v>
      </c>
      <c r="U34" s="119">
        <v>1</v>
      </c>
      <c r="V34" s="70">
        <v>0</v>
      </c>
      <c r="W34" s="71" t="s">
        <v>8</v>
      </c>
      <c r="X34" s="117">
        <v>3</v>
      </c>
      <c r="Y34" s="122">
        <v>1</v>
      </c>
      <c r="Z34" s="123" t="s">
        <v>8</v>
      </c>
      <c r="AA34" s="125">
        <v>2</v>
      </c>
      <c r="AB34" s="70">
        <v>0</v>
      </c>
      <c r="AC34" s="71" t="s">
        <v>8</v>
      </c>
      <c r="AD34" s="117">
        <v>2</v>
      </c>
      <c r="AE34" s="45">
        <v>1</v>
      </c>
      <c r="AF34" s="46" t="s">
        <v>8</v>
      </c>
      <c r="AG34" s="55">
        <v>1</v>
      </c>
      <c r="AH34" s="45">
        <v>1</v>
      </c>
      <c r="AI34" s="46" t="s">
        <v>8</v>
      </c>
      <c r="AJ34" s="55">
        <v>0</v>
      </c>
      <c r="AK34" s="70">
        <v>0</v>
      </c>
      <c r="AL34" s="71" t="s">
        <v>8</v>
      </c>
      <c r="AM34" s="117">
        <v>2</v>
      </c>
      <c r="AN34" s="45">
        <v>0</v>
      </c>
      <c r="AO34" s="46" t="s">
        <v>8</v>
      </c>
      <c r="AP34" s="55">
        <v>0</v>
      </c>
      <c r="AQ34" s="70">
        <v>0</v>
      </c>
      <c r="AR34" s="71" t="s">
        <v>8</v>
      </c>
      <c r="AS34" s="118">
        <v>2</v>
      </c>
      <c r="AT34" s="70">
        <v>0</v>
      </c>
      <c r="AU34" s="71" t="s">
        <v>8</v>
      </c>
      <c r="AV34" s="117">
        <v>2</v>
      </c>
      <c r="AW34" s="70">
        <v>0</v>
      </c>
      <c r="AX34" s="71" t="s">
        <v>8</v>
      </c>
      <c r="AY34" s="117">
        <v>2</v>
      </c>
      <c r="AZ34" s="121">
        <v>0</v>
      </c>
      <c r="BA34" s="115" t="s">
        <v>8</v>
      </c>
      <c r="BB34" s="120">
        <v>1</v>
      </c>
    </row>
    <row r="35" spans="1:54">
      <c r="A35" s="30">
        <v>27</v>
      </c>
      <c r="B35" s="7">
        <v>21</v>
      </c>
      <c r="C35" s="81" t="s">
        <v>17</v>
      </c>
      <c r="D35" s="82" t="s">
        <v>39</v>
      </c>
      <c r="E35" s="83" t="s">
        <v>7</v>
      </c>
      <c r="F35" s="83" t="s">
        <v>41</v>
      </c>
      <c r="G35" s="63">
        <v>1</v>
      </c>
      <c r="H35" s="46" t="s">
        <v>8</v>
      </c>
      <c r="I35" s="64">
        <v>0</v>
      </c>
      <c r="J35" s="70">
        <f t="shared" si="2"/>
        <v>3</v>
      </c>
      <c r="K35" s="71" t="s">
        <v>8</v>
      </c>
      <c r="L35" s="118">
        <f t="shared" si="3"/>
        <v>0</v>
      </c>
      <c r="M35" s="70">
        <v>2</v>
      </c>
      <c r="N35" s="71" t="s">
        <v>8</v>
      </c>
      <c r="O35" s="118">
        <v>0</v>
      </c>
      <c r="P35" s="70">
        <v>3</v>
      </c>
      <c r="Q35" s="71" t="s">
        <v>8</v>
      </c>
      <c r="R35" s="118">
        <v>1</v>
      </c>
      <c r="S35" s="70">
        <v>3</v>
      </c>
      <c r="T35" s="71" t="s">
        <v>8</v>
      </c>
      <c r="U35" s="117">
        <v>0</v>
      </c>
      <c r="V35" s="70">
        <v>3</v>
      </c>
      <c r="W35" s="71" t="s">
        <v>8</v>
      </c>
      <c r="X35" s="117">
        <v>0</v>
      </c>
      <c r="Y35" s="121">
        <v>2</v>
      </c>
      <c r="Z35" s="115" t="s">
        <v>8</v>
      </c>
      <c r="AA35" s="119">
        <v>1</v>
      </c>
      <c r="AB35" s="70">
        <v>2</v>
      </c>
      <c r="AC35" s="71" t="s">
        <v>8</v>
      </c>
      <c r="AD35" s="117">
        <v>0</v>
      </c>
      <c r="AE35" s="70">
        <v>2</v>
      </c>
      <c r="AF35" s="71" t="s">
        <v>8</v>
      </c>
      <c r="AG35" s="117">
        <v>0</v>
      </c>
      <c r="AH35" s="70">
        <v>2</v>
      </c>
      <c r="AI35" s="71" t="s">
        <v>8</v>
      </c>
      <c r="AJ35" s="117">
        <v>0</v>
      </c>
      <c r="AK35" s="70">
        <v>3</v>
      </c>
      <c r="AL35" s="71" t="s">
        <v>8</v>
      </c>
      <c r="AM35" s="117">
        <v>1</v>
      </c>
      <c r="AN35" s="70">
        <v>2</v>
      </c>
      <c r="AO35" s="71" t="s">
        <v>8</v>
      </c>
      <c r="AP35" s="117">
        <v>0</v>
      </c>
      <c r="AQ35" s="70">
        <v>3</v>
      </c>
      <c r="AR35" s="71" t="s">
        <v>8</v>
      </c>
      <c r="AS35" s="118">
        <v>0</v>
      </c>
      <c r="AT35" s="70">
        <v>3</v>
      </c>
      <c r="AU35" s="71" t="s">
        <v>8</v>
      </c>
      <c r="AV35" s="117">
        <v>0</v>
      </c>
      <c r="AW35" s="70">
        <v>3</v>
      </c>
      <c r="AX35" s="71" t="s">
        <v>8</v>
      </c>
      <c r="AY35" s="117">
        <v>0</v>
      </c>
      <c r="AZ35" s="70">
        <v>2</v>
      </c>
      <c r="BA35" s="71" t="s">
        <v>8</v>
      </c>
      <c r="BB35" s="118">
        <v>0</v>
      </c>
    </row>
    <row r="36" spans="1:54">
      <c r="A36" s="30">
        <v>28</v>
      </c>
      <c r="B36" s="7">
        <v>22</v>
      </c>
      <c r="C36" s="81" t="s">
        <v>28</v>
      </c>
      <c r="D36" s="82" t="s">
        <v>42</v>
      </c>
      <c r="E36" s="83" t="s">
        <v>7</v>
      </c>
      <c r="F36" s="83" t="s">
        <v>40</v>
      </c>
      <c r="G36" s="63">
        <v>1</v>
      </c>
      <c r="H36" s="46" t="s">
        <v>8</v>
      </c>
      <c r="I36" s="64">
        <v>0</v>
      </c>
      <c r="J36" s="45">
        <f t="shared" si="2"/>
        <v>1</v>
      </c>
      <c r="K36" s="46" t="s">
        <v>8</v>
      </c>
      <c r="L36" s="47">
        <f t="shared" si="3"/>
        <v>1</v>
      </c>
      <c r="M36" s="45">
        <v>1</v>
      </c>
      <c r="N36" s="46" t="s">
        <v>8</v>
      </c>
      <c r="O36" s="47">
        <v>1</v>
      </c>
      <c r="P36" s="45">
        <v>1</v>
      </c>
      <c r="Q36" s="46" t="s">
        <v>8</v>
      </c>
      <c r="R36" s="47">
        <v>2</v>
      </c>
      <c r="S36" s="45">
        <v>0</v>
      </c>
      <c r="T36" s="46" t="s">
        <v>8</v>
      </c>
      <c r="U36" s="55">
        <v>1</v>
      </c>
      <c r="V36" s="121">
        <v>2</v>
      </c>
      <c r="W36" s="115" t="s">
        <v>8</v>
      </c>
      <c r="X36" s="119">
        <v>1</v>
      </c>
      <c r="Y36" s="45">
        <v>1</v>
      </c>
      <c r="Z36" s="46" t="s">
        <v>8</v>
      </c>
      <c r="AA36" s="55">
        <v>2</v>
      </c>
      <c r="AB36" s="45">
        <v>1</v>
      </c>
      <c r="AC36" s="46" t="s">
        <v>8</v>
      </c>
      <c r="AD36" s="55">
        <v>2</v>
      </c>
      <c r="AE36" s="122">
        <v>1</v>
      </c>
      <c r="AF36" s="123" t="s">
        <v>8</v>
      </c>
      <c r="AG36" s="125">
        <v>0</v>
      </c>
      <c r="AH36" s="45">
        <v>1</v>
      </c>
      <c r="AI36" s="46" t="s">
        <v>8</v>
      </c>
      <c r="AJ36" s="55">
        <v>1</v>
      </c>
      <c r="AK36" s="45">
        <v>1</v>
      </c>
      <c r="AL36" s="46" t="s">
        <v>8</v>
      </c>
      <c r="AM36" s="55">
        <v>2</v>
      </c>
      <c r="AN36" s="45">
        <v>1</v>
      </c>
      <c r="AO36" s="46" t="s">
        <v>8</v>
      </c>
      <c r="AP36" s="55">
        <v>2</v>
      </c>
      <c r="AQ36" s="45">
        <v>1</v>
      </c>
      <c r="AR36" s="46" t="s">
        <v>8</v>
      </c>
      <c r="AS36" s="47">
        <v>1</v>
      </c>
      <c r="AT36" s="122">
        <v>1</v>
      </c>
      <c r="AU36" s="123" t="s">
        <v>8</v>
      </c>
      <c r="AV36" s="125">
        <v>0</v>
      </c>
      <c r="AW36" s="45">
        <v>1</v>
      </c>
      <c r="AX36" s="46" t="s">
        <v>8</v>
      </c>
      <c r="AY36" s="55">
        <v>1</v>
      </c>
      <c r="AZ36" s="45">
        <v>1</v>
      </c>
      <c r="BA36" s="46" t="s">
        <v>8</v>
      </c>
      <c r="BB36" s="47">
        <v>1</v>
      </c>
    </row>
    <row r="37" spans="1:54">
      <c r="A37" s="30">
        <v>29</v>
      </c>
      <c r="B37" s="7">
        <v>21</v>
      </c>
      <c r="C37" s="81" t="s">
        <v>27</v>
      </c>
      <c r="D37" s="84" t="s">
        <v>3</v>
      </c>
      <c r="E37" s="85" t="s">
        <v>7</v>
      </c>
      <c r="F37" s="85" t="s">
        <v>44</v>
      </c>
      <c r="G37" s="63">
        <v>2</v>
      </c>
      <c r="H37" s="46" t="s">
        <v>8</v>
      </c>
      <c r="I37" s="64">
        <v>2</v>
      </c>
      <c r="J37" s="45">
        <f t="shared" si="2"/>
        <v>2</v>
      </c>
      <c r="K37" s="46" t="s">
        <v>8</v>
      </c>
      <c r="L37" s="47">
        <f t="shared" si="3"/>
        <v>0</v>
      </c>
      <c r="M37" s="45">
        <v>3</v>
      </c>
      <c r="N37" s="46" t="s">
        <v>8</v>
      </c>
      <c r="O37" s="47">
        <v>1</v>
      </c>
      <c r="P37" s="45">
        <v>2</v>
      </c>
      <c r="Q37" s="46" t="s">
        <v>8</v>
      </c>
      <c r="R37" s="47">
        <v>0</v>
      </c>
      <c r="S37" s="45">
        <v>2</v>
      </c>
      <c r="T37" s="46" t="s">
        <v>8</v>
      </c>
      <c r="U37" s="55">
        <v>0</v>
      </c>
      <c r="V37" s="45">
        <v>3</v>
      </c>
      <c r="W37" s="46" t="s">
        <v>8</v>
      </c>
      <c r="X37" s="55">
        <v>0</v>
      </c>
      <c r="Y37" s="45">
        <v>2</v>
      </c>
      <c r="Z37" s="46" t="s">
        <v>8</v>
      </c>
      <c r="AA37" s="55">
        <v>1</v>
      </c>
      <c r="AB37" s="45">
        <v>2</v>
      </c>
      <c r="AC37" s="46" t="s">
        <v>8</v>
      </c>
      <c r="AD37" s="55">
        <v>0</v>
      </c>
      <c r="AE37" s="45">
        <v>2</v>
      </c>
      <c r="AF37" s="46" t="s">
        <v>8</v>
      </c>
      <c r="AG37" s="55">
        <v>1</v>
      </c>
      <c r="AH37" s="45">
        <v>3</v>
      </c>
      <c r="AI37" s="46" t="s">
        <v>8</v>
      </c>
      <c r="AJ37" s="55">
        <v>0</v>
      </c>
      <c r="AK37" s="45">
        <v>2</v>
      </c>
      <c r="AL37" s="46" t="s">
        <v>8</v>
      </c>
      <c r="AM37" s="55">
        <v>0</v>
      </c>
      <c r="AN37" s="45">
        <v>2</v>
      </c>
      <c r="AO37" s="46" t="s">
        <v>8</v>
      </c>
      <c r="AP37" s="55">
        <v>0</v>
      </c>
      <c r="AQ37" s="45">
        <v>3</v>
      </c>
      <c r="AR37" s="46" t="s">
        <v>8</v>
      </c>
      <c r="AS37" s="47">
        <v>1</v>
      </c>
      <c r="AT37" s="45">
        <v>2</v>
      </c>
      <c r="AU37" s="46" t="s">
        <v>8</v>
      </c>
      <c r="AV37" s="55">
        <v>0</v>
      </c>
      <c r="AW37" s="45">
        <v>2</v>
      </c>
      <c r="AX37" s="46" t="s">
        <v>8</v>
      </c>
      <c r="AY37" s="55">
        <v>0</v>
      </c>
      <c r="AZ37" s="45">
        <v>2</v>
      </c>
      <c r="BA37" s="46" t="s">
        <v>8</v>
      </c>
      <c r="BB37" s="47">
        <v>0</v>
      </c>
    </row>
    <row r="38" spans="1:54">
      <c r="A38" s="30">
        <v>30</v>
      </c>
      <c r="B38" s="7">
        <v>23</v>
      </c>
      <c r="C38" s="81" t="s">
        <v>28</v>
      </c>
      <c r="D38" s="84" t="s">
        <v>45</v>
      </c>
      <c r="E38" s="85" t="s">
        <v>7</v>
      </c>
      <c r="F38" s="85" t="s">
        <v>4</v>
      </c>
      <c r="G38" s="63">
        <v>2</v>
      </c>
      <c r="H38" s="46" t="s">
        <v>8</v>
      </c>
      <c r="I38" s="64">
        <v>2</v>
      </c>
      <c r="J38" s="45">
        <f t="shared" si="2"/>
        <v>1</v>
      </c>
      <c r="K38" s="46" t="s">
        <v>8</v>
      </c>
      <c r="L38" s="47">
        <f t="shared" si="3"/>
        <v>2</v>
      </c>
      <c r="M38" s="45">
        <v>0</v>
      </c>
      <c r="N38" s="46" t="s">
        <v>8</v>
      </c>
      <c r="O38" s="47">
        <v>2</v>
      </c>
      <c r="P38" s="121">
        <v>1</v>
      </c>
      <c r="Q38" s="115" t="s">
        <v>8</v>
      </c>
      <c r="R38" s="120">
        <v>1</v>
      </c>
      <c r="S38" s="45">
        <v>0</v>
      </c>
      <c r="T38" s="46" t="s">
        <v>8</v>
      </c>
      <c r="U38" s="55">
        <v>2</v>
      </c>
      <c r="V38" s="45">
        <v>1</v>
      </c>
      <c r="W38" s="46" t="s">
        <v>8</v>
      </c>
      <c r="X38" s="55">
        <v>3</v>
      </c>
      <c r="Y38" s="45">
        <v>1</v>
      </c>
      <c r="Z38" s="46" t="s">
        <v>8</v>
      </c>
      <c r="AA38" s="55">
        <v>2</v>
      </c>
      <c r="AB38" s="45">
        <v>0</v>
      </c>
      <c r="AC38" s="46" t="s">
        <v>8</v>
      </c>
      <c r="AD38" s="55">
        <v>2</v>
      </c>
      <c r="AE38" s="45">
        <v>0</v>
      </c>
      <c r="AF38" s="46" t="s">
        <v>8</v>
      </c>
      <c r="AG38" s="55">
        <v>2</v>
      </c>
      <c r="AH38" s="45">
        <v>1</v>
      </c>
      <c r="AI38" s="46" t="s">
        <v>8</v>
      </c>
      <c r="AJ38" s="55">
        <v>2</v>
      </c>
      <c r="AK38" s="45">
        <v>1</v>
      </c>
      <c r="AL38" s="46" t="s">
        <v>8</v>
      </c>
      <c r="AM38" s="55">
        <v>2</v>
      </c>
      <c r="AN38" s="45">
        <v>0</v>
      </c>
      <c r="AO38" s="46" t="s">
        <v>8</v>
      </c>
      <c r="AP38" s="55">
        <v>2</v>
      </c>
      <c r="AQ38" s="45">
        <v>0</v>
      </c>
      <c r="AR38" s="46" t="s">
        <v>8</v>
      </c>
      <c r="AS38" s="47">
        <v>2</v>
      </c>
      <c r="AT38" s="121">
        <v>1</v>
      </c>
      <c r="AU38" s="115" t="s">
        <v>8</v>
      </c>
      <c r="AV38" s="119">
        <v>1</v>
      </c>
      <c r="AW38" s="45">
        <v>1</v>
      </c>
      <c r="AX38" s="46" t="s">
        <v>8</v>
      </c>
      <c r="AY38" s="55">
        <v>2</v>
      </c>
      <c r="AZ38" s="45">
        <v>0</v>
      </c>
      <c r="BA38" s="46" t="s">
        <v>8</v>
      </c>
      <c r="BB38" s="47">
        <v>1</v>
      </c>
    </row>
    <row r="39" spans="1:54">
      <c r="A39" s="30">
        <v>31</v>
      </c>
      <c r="B39" s="7">
        <v>22</v>
      </c>
      <c r="C39" s="81" t="s">
        <v>17</v>
      </c>
      <c r="D39" s="87" t="s">
        <v>47</v>
      </c>
      <c r="E39" s="88" t="s">
        <v>7</v>
      </c>
      <c r="F39" s="88" t="s">
        <v>14</v>
      </c>
      <c r="G39" s="63">
        <v>1</v>
      </c>
      <c r="H39" s="46" t="s">
        <v>8</v>
      </c>
      <c r="I39" s="64">
        <v>0</v>
      </c>
      <c r="J39" s="45">
        <f t="shared" si="2"/>
        <v>1</v>
      </c>
      <c r="K39" s="46" t="s">
        <v>8</v>
      </c>
      <c r="L39" s="47">
        <f t="shared" si="3"/>
        <v>1</v>
      </c>
      <c r="M39" s="45">
        <v>1</v>
      </c>
      <c r="N39" s="46" t="s">
        <v>8</v>
      </c>
      <c r="O39" s="47">
        <v>2</v>
      </c>
      <c r="P39" s="45">
        <v>1</v>
      </c>
      <c r="Q39" s="46" t="s">
        <v>8</v>
      </c>
      <c r="R39" s="47">
        <v>2</v>
      </c>
      <c r="S39" s="122">
        <v>1</v>
      </c>
      <c r="T39" s="123" t="s">
        <v>8</v>
      </c>
      <c r="U39" s="125">
        <v>0</v>
      </c>
      <c r="V39" s="45">
        <v>1</v>
      </c>
      <c r="W39" s="46" t="s">
        <v>8</v>
      </c>
      <c r="X39" s="55">
        <v>1</v>
      </c>
      <c r="Y39" s="45">
        <v>1</v>
      </c>
      <c r="Z39" s="46" t="s">
        <v>8</v>
      </c>
      <c r="AA39" s="55">
        <v>2</v>
      </c>
      <c r="AB39" s="122">
        <v>1</v>
      </c>
      <c r="AC39" s="123" t="s">
        <v>8</v>
      </c>
      <c r="AD39" s="125">
        <v>0</v>
      </c>
      <c r="AE39" s="45">
        <v>0</v>
      </c>
      <c r="AF39" s="46" t="s">
        <v>8</v>
      </c>
      <c r="AG39" s="55">
        <v>1</v>
      </c>
      <c r="AH39" s="45">
        <v>0</v>
      </c>
      <c r="AI39" s="46" t="s">
        <v>8</v>
      </c>
      <c r="AJ39" s="55">
        <v>2</v>
      </c>
      <c r="AK39" s="45">
        <v>1</v>
      </c>
      <c r="AL39" s="46" t="s">
        <v>8</v>
      </c>
      <c r="AM39" s="55">
        <v>1</v>
      </c>
      <c r="AN39" s="45">
        <v>1</v>
      </c>
      <c r="AO39" s="46" t="s">
        <v>8</v>
      </c>
      <c r="AP39" s="55">
        <v>1</v>
      </c>
      <c r="AQ39" s="122">
        <v>1</v>
      </c>
      <c r="AR39" s="123" t="s">
        <v>8</v>
      </c>
      <c r="AS39" s="124">
        <v>0</v>
      </c>
      <c r="AT39" s="45">
        <v>0</v>
      </c>
      <c r="AU39" s="46" t="s">
        <v>8</v>
      </c>
      <c r="AV39" s="55">
        <v>1</v>
      </c>
      <c r="AW39" s="121">
        <v>2</v>
      </c>
      <c r="AX39" s="115" t="s">
        <v>8</v>
      </c>
      <c r="AY39" s="119">
        <v>1</v>
      </c>
      <c r="AZ39" s="121">
        <v>2</v>
      </c>
      <c r="BA39" s="115" t="s">
        <v>8</v>
      </c>
      <c r="BB39" s="120">
        <v>1</v>
      </c>
    </row>
    <row r="40" spans="1:54" ht="16.5" thickBot="1">
      <c r="A40" s="30">
        <v>32</v>
      </c>
      <c r="B40" s="7">
        <v>22</v>
      </c>
      <c r="C40" s="81" t="s">
        <v>27</v>
      </c>
      <c r="D40" s="87" t="s">
        <v>46</v>
      </c>
      <c r="E40" s="88" t="s">
        <v>7</v>
      </c>
      <c r="F40" s="88" t="s">
        <v>48</v>
      </c>
      <c r="G40" s="63">
        <v>2</v>
      </c>
      <c r="H40" s="46" t="s">
        <v>8</v>
      </c>
      <c r="I40" s="64">
        <v>4</v>
      </c>
      <c r="J40" s="45">
        <f t="shared" si="2"/>
        <v>1</v>
      </c>
      <c r="K40" s="46" t="s">
        <v>8</v>
      </c>
      <c r="L40" s="47">
        <f t="shared" si="3"/>
        <v>1</v>
      </c>
      <c r="M40" s="45">
        <v>1</v>
      </c>
      <c r="N40" s="46" t="s">
        <v>8</v>
      </c>
      <c r="O40" s="47">
        <v>1</v>
      </c>
      <c r="P40" s="45">
        <v>1</v>
      </c>
      <c r="Q40" s="46" t="s">
        <v>8</v>
      </c>
      <c r="R40" s="47">
        <v>0</v>
      </c>
      <c r="S40" s="45">
        <v>1</v>
      </c>
      <c r="T40" s="46" t="s">
        <v>8</v>
      </c>
      <c r="U40" s="55">
        <v>0</v>
      </c>
      <c r="V40" s="45">
        <v>2</v>
      </c>
      <c r="W40" s="46" t="s">
        <v>8</v>
      </c>
      <c r="X40" s="55">
        <v>1</v>
      </c>
      <c r="Y40" s="70">
        <v>1</v>
      </c>
      <c r="Z40" s="71" t="s">
        <v>8</v>
      </c>
      <c r="AA40" s="117">
        <v>2</v>
      </c>
      <c r="AB40" s="45">
        <v>1</v>
      </c>
      <c r="AC40" s="46" t="s">
        <v>8</v>
      </c>
      <c r="AD40" s="55">
        <v>0</v>
      </c>
      <c r="AE40" s="45">
        <v>1</v>
      </c>
      <c r="AF40" s="46" t="s">
        <v>8</v>
      </c>
      <c r="AG40" s="55">
        <v>0</v>
      </c>
      <c r="AH40" s="45">
        <v>1</v>
      </c>
      <c r="AI40" s="46" t="s">
        <v>8</v>
      </c>
      <c r="AJ40" s="55">
        <v>1</v>
      </c>
      <c r="AK40" s="45">
        <v>2</v>
      </c>
      <c r="AL40" s="46" t="s">
        <v>8</v>
      </c>
      <c r="AM40" s="55">
        <v>1</v>
      </c>
      <c r="AN40" s="45">
        <v>1</v>
      </c>
      <c r="AO40" s="46" t="s">
        <v>8</v>
      </c>
      <c r="AP40" s="55">
        <v>0</v>
      </c>
      <c r="AQ40" s="45">
        <v>1</v>
      </c>
      <c r="AR40" s="46" t="s">
        <v>8</v>
      </c>
      <c r="AS40" s="47">
        <v>0</v>
      </c>
      <c r="AT40" s="45">
        <v>1</v>
      </c>
      <c r="AU40" s="46" t="s">
        <v>8</v>
      </c>
      <c r="AV40" s="55">
        <v>1</v>
      </c>
      <c r="AW40" s="45">
        <v>2</v>
      </c>
      <c r="AX40" s="46" t="s">
        <v>8</v>
      </c>
      <c r="AY40" s="55">
        <v>1</v>
      </c>
      <c r="AZ40" s="45">
        <v>1</v>
      </c>
      <c r="BA40" s="46" t="s">
        <v>8</v>
      </c>
      <c r="BB40" s="47">
        <v>1</v>
      </c>
    </row>
    <row r="41" spans="1:54" ht="16.5" thickBot="1">
      <c r="A41" s="31"/>
      <c r="B41" s="9"/>
      <c r="C41" s="17"/>
      <c r="D41" s="8" t="s">
        <v>50</v>
      </c>
      <c r="E41" s="9"/>
      <c r="F41" s="9"/>
      <c r="G41" s="65"/>
      <c r="H41" s="51"/>
      <c r="I41" s="66"/>
      <c r="J41" s="166"/>
      <c r="K41" s="167"/>
      <c r="L41" s="168"/>
      <c r="M41" s="166">
        <v>9</v>
      </c>
      <c r="N41" s="167"/>
      <c r="O41" s="168"/>
      <c r="P41" s="166">
        <f>5+3+4</f>
        <v>12</v>
      </c>
      <c r="Q41" s="167"/>
      <c r="R41" s="168"/>
      <c r="S41" s="166">
        <f>3+4+3+5</f>
        <v>15</v>
      </c>
      <c r="T41" s="167"/>
      <c r="U41" s="168"/>
      <c r="V41" s="166">
        <f>9+4</f>
        <v>13</v>
      </c>
      <c r="W41" s="167"/>
      <c r="X41" s="168"/>
      <c r="Y41" s="166">
        <f>3+5+4+3</f>
        <v>15</v>
      </c>
      <c r="Z41" s="167"/>
      <c r="AA41" s="168"/>
      <c r="AB41" s="166">
        <f>9+5</f>
        <v>14</v>
      </c>
      <c r="AC41" s="167"/>
      <c r="AD41" s="168"/>
      <c r="AE41" s="166">
        <f>6+5</f>
        <v>11</v>
      </c>
      <c r="AF41" s="167"/>
      <c r="AG41" s="168"/>
      <c r="AH41" s="166">
        <f>6</f>
        <v>6</v>
      </c>
      <c r="AI41" s="167"/>
      <c r="AJ41" s="168"/>
      <c r="AK41" s="166">
        <v>9</v>
      </c>
      <c r="AL41" s="167"/>
      <c r="AM41" s="168"/>
      <c r="AN41" s="166">
        <v>6</v>
      </c>
      <c r="AO41" s="167"/>
      <c r="AP41" s="168"/>
      <c r="AQ41" s="166">
        <f>9+5</f>
        <v>14</v>
      </c>
      <c r="AR41" s="167"/>
      <c r="AS41" s="168"/>
      <c r="AT41" s="166">
        <f>9+5+4</f>
        <v>18</v>
      </c>
      <c r="AU41" s="167"/>
      <c r="AV41" s="168"/>
      <c r="AW41" s="166">
        <f>6+4</f>
        <v>10</v>
      </c>
      <c r="AX41" s="167"/>
      <c r="AY41" s="168"/>
      <c r="AZ41" s="166">
        <f>3+4+3+4</f>
        <v>14</v>
      </c>
      <c r="BA41" s="167"/>
      <c r="BB41" s="168"/>
    </row>
    <row r="42" spans="1:54">
      <c r="A42" s="30">
        <v>33</v>
      </c>
      <c r="B42" s="7">
        <v>24</v>
      </c>
      <c r="C42" s="16" t="s">
        <v>24</v>
      </c>
      <c r="D42" s="33" t="s">
        <v>26</v>
      </c>
      <c r="E42" s="34" t="s">
        <v>7</v>
      </c>
      <c r="F42" s="34" t="s">
        <v>23</v>
      </c>
      <c r="G42" s="63">
        <v>1</v>
      </c>
      <c r="H42" s="46" t="s">
        <v>8</v>
      </c>
      <c r="I42" s="64">
        <v>4</v>
      </c>
      <c r="J42" s="126">
        <f t="shared" ref="J42:J57" si="4">ROUND((P42+AN42+M42+S42+Y42+AB42+AE42+AH42+V42+AK42+AQ42+AZ42+AW42+AT42)/14,0)</f>
        <v>0</v>
      </c>
      <c r="K42" s="71" t="s">
        <v>8</v>
      </c>
      <c r="L42" s="118">
        <f t="shared" ref="L42:L57" si="5">ROUND((R42+AP42+O42+U42+AA42+AD42+AG42+AJ42+X42+AM42+AS42+BB42+AY42+AV42)/14,0)</f>
        <v>2</v>
      </c>
      <c r="M42" s="70">
        <v>0</v>
      </c>
      <c r="N42" s="71" t="s">
        <v>8</v>
      </c>
      <c r="O42" s="118">
        <v>2</v>
      </c>
      <c r="P42" s="121">
        <v>0</v>
      </c>
      <c r="Q42" s="115" t="s">
        <v>8</v>
      </c>
      <c r="R42" s="120">
        <v>3</v>
      </c>
      <c r="S42" s="70">
        <v>0</v>
      </c>
      <c r="T42" s="71" t="s">
        <v>8</v>
      </c>
      <c r="U42" s="118">
        <v>2</v>
      </c>
      <c r="V42" s="121">
        <v>0</v>
      </c>
      <c r="W42" s="115" t="s">
        <v>8</v>
      </c>
      <c r="X42" s="119">
        <v>3</v>
      </c>
      <c r="Y42" s="70">
        <v>1</v>
      </c>
      <c r="Z42" s="71" t="s">
        <v>8</v>
      </c>
      <c r="AA42" s="117">
        <v>2</v>
      </c>
      <c r="AB42" s="70">
        <v>0</v>
      </c>
      <c r="AC42" s="71" t="s">
        <v>8</v>
      </c>
      <c r="AD42" s="117">
        <v>2</v>
      </c>
      <c r="AE42" s="132">
        <v>0</v>
      </c>
      <c r="AF42" s="133" t="s">
        <v>8</v>
      </c>
      <c r="AG42" s="134">
        <v>1</v>
      </c>
      <c r="AH42" s="135">
        <v>0</v>
      </c>
      <c r="AI42" s="46" t="s">
        <v>8</v>
      </c>
      <c r="AJ42" s="136">
        <v>0</v>
      </c>
      <c r="AK42" s="45">
        <v>0</v>
      </c>
      <c r="AL42" s="46" t="s">
        <v>8</v>
      </c>
      <c r="AM42" s="55">
        <v>0</v>
      </c>
      <c r="AN42" s="70">
        <v>1</v>
      </c>
      <c r="AO42" s="71" t="s">
        <v>8</v>
      </c>
      <c r="AP42" s="117">
        <v>3</v>
      </c>
      <c r="AQ42" s="121">
        <v>0</v>
      </c>
      <c r="AR42" s="115" t="s">
        <v>8</v>
      </c>
      <c r="AS42" s="119">
        <v>3</v>
      </c>
      <c r="AT42" s="70">
        <v>0</v>
      </c>
      <c r="AU42" s="71" t="s">
        <v>8</v>
      </c>
      <c r="AV42" s="118">
        <v>2</v>
      </c>
      <c r="AW42" s="121">
        <v>0</v>
      </c>
      <c r="AX42" s="115" t="s">
        <v>8</v>
      </c>
      <c r="AY42" s="119">
        <v>3</v>
      </c>
      <c r="AZ42" s="70">
        <v>0</v>
      </c>
      <c r="BA42" s="71" t="s">
        <v>8</v>
      </c>
      <c r="BB42" s="118">
        <v>2</v>
      </c>
    </row>
    <row r="43" spans="1:54">
      <c r="A43" s="30">
        <v>34</v>
      </c>
      <c r="B43" s="7">
        <v>24</v>
      </c>
      <c r="C43" s="16" t="s">
        <v>24</v>
      </c>
      <c r="D43" s="33" t="s">
        <v>13</v>
      </c>
      <c r="E43" s="34" t="s">
        <v>7</v>
      </c>
      <c r="F43" s="34" t="s">
        <v>25</v>
      </c>
      <c r="G43" s="63">
        <v>1</v>
      </c>
      <c r="H43" s="46" t="s">
        <v>8</v>
      </c>
      <c r="I43" s="64">
        <v>3</v>
      </c>
      <c r="J43" s="45">
        <f t="shared" si="4"/>
        <v>1</v>
      </c>
      <c r="K43" s="46" t="s">
        <v>8</v>
      </c>
      <c r="L43" s="47">
        <f t="shared" si="5"/>
        <v>1</v>
      </c>
      <c r="M43" s="45">
        <v>2</v>
      </c>
      <c r="N43" s="46" t="s">
        <v>8</v>
      </c>
      <c r="O43" s="47">
        <v>1</v>
      </c>
      <c r="P43" s="45">
        <v>2</v>
      </c>
      <c r="Q43" s="46" t="s">
        <v>8</v>
      </c>
      <c r="R43" s="47">
        <v>1</v>
      </c>
      <c r="S43" s="70">
        <v>0</v>
      </c>
      <c r="T43" s="71" t="s">
        <v>8</v>
      </c>
      <c r="U43" s="118">
        <v>1</v>
      </c>
      <c r="V43" s="45">
        <v>2</v>
      </c>
      <c r="W43" s="46" t="s">
        <v>8</v>
      </c>
      <c r="X43" s="55">
        <v>1</v>
      </c>
      <c r="Y43" s="45">
        <v>2</v>
      </c>
      <c r="Z43" s="46" t="s">
        <v>8</v>
      </c>
      <c r="AA43" s="55">
        <v>1</v>
      </c>
      <c r="AB43" s="45">
        <v>1</v>
      </c>
      <c r="AC43" s="46" t="s">
        <v>8</v>
      </c>
      <c r="AD43" s="55">
        <v>0</v>
      </c>
      <c r="AE43" s="137">
        <v>1</v>
      </c>
      <c r="AF43" s="71" t="s">
        <v>8</v>
      </c>
      <c r="AG43" s="138">
        <v>2</v>
      </c>
      <c r="AH43" s="137">
        <v>0</v>
      </c>
      <c r="AI43" s="71" t="s">
        <v>8</v>
      </c>
      <c r="AJ43" s="138">
        <v>1</v>
      </c>
      <c r="AK43" s="45">
        <v>0</v>
      </c>
      <c r="AL43" s="46" t="s">
        <v>8</v>
      </c>
      <c r="AM43" s="55">
        <v>0</v>
      </c>
      <c r="AN43" s="45">
        <v>1</v>
      </c>
      <c r="AO43" s="46" t="s">
        <v>8</v>
      </c>
      <c r="AP43" s="55">
        <v>0</v>
      </c>
      <c r="AQ43" s="45">
        <v>2</v>
      </c>
      <c r="AR43" s="46" t="s">
        <v>8</v>
      </c>
      <c r="AS43" s="55">
        <v>0</v>
      </c>
      <c r="AT43" s="45">
        <v>1</v>
      </c>
      <c r="AU43" s="46" t="s">
        <v>8</v>
      </c>
      <c r="AV43" s="47">
        <v>1</v>
      </c>
      <c r="AW43" s="45">
        <v>2</v>
      </c>
      <c r="AX43" s="46" t="s">
        <v>8</v>
      </c>
      <c r="AY43" s="55">
        <v>1</v>
      </c>
      <c r="AZ43" s="45">
        <v>1</v>
      </c>
      <c r="BA43" s="46" t="s">
        <v>8</v>
      </c>
      <c r="BB43" s="47">
        <v>0</v>
      </c>
    </row>
    <row r="44" spans="1:54">
      <c r="A44" s="30">
        <v>35</v>
      </c>
      <c r="B44" s="7">
        <v>23</v>
      </c>
      <c r="C44" s="16" t="s">
        <v>17</v>
      </c>
      <c r="D44" s="21" t="s">
        <v>30</v>
      </c>
      <c r="E44" s="22" t="s">
        <v>7</v>
      </c>
      <c r="F44" s="22" t="s">
        <v>6</v>
      </c>
      <c r="G44" s="63">
        <v>0</v>
      </c>
      <c r="H44" s="46" t="s">
        <v>8</v>
      </c>
      <c r="I44" s="64">
        <v>3</v>
      </c>
      <c r="J44" s="70">
        <f t="shared" si="4"/>
        <v>0</v>
      </c>
      <c r="K44" s="71" t="s">
        <v>8</v>
      </c>
      <c r="L44" s="118">
        <f t="shared" si="5"/>
        <v>2</v>
      </c>
      <c r="M44" s="70">
        <v>0</v>
      </c>
      <c r="N44" s="71" t="s">
        <v>8</v>
      </c>
      <c r="O44" s="118">
        <v>2</v>
      </c>
      <c r="P44" s="70">
        <v>1</v>
      </c>
      <c r="Q44" s="71" t="s">
        <v>8</v>
      </c>
      <c r="R44" s="118">
        <v>3</v>
      </c>
      <c r="S44" s="70">
        <v>0</v>
      </c>
      <c r="T44" s="71" t="s">
        <v>8</v>
      </c>
      <c r="U44" s="118">
        <v>1</v>
      </c>
      <c r="V44" s="122">
        <v>0</v>
      </c>
      <c r="W44" s="123" t="s">
        <v>8</v>
      </c>
      <c r="X44" s="125">
        <v>3</v>
      </c>
      <c r="Y44" s="70">
        <v>1</v>
      </c>
      <c r="Z44" s="71" t="s">
        <v>8</v>
      </c>
      <c r="AA44" s="117">
        <v>2</v>
      </c>
      <c r="AB44" s="70">
        <v>0</v>
      </c>
      <c r="AC44" s="71" t="s">
        <v>8</v>
      </c>
      <c r="AD44" s="117">
        <v>2</v>
      </c>
      <c r="AE44" s="137">
        <v>0</v>
      </c>
      <c r="AF44" s="71" t="s">
        <v>8</v>
      </c>
      <c r="AG44" s="138">
        <v>1</v>
      </c>
      <c r="AH44" s="137">
        <v>0</v>
      </c>
      <c r="AI44" s="71" t="s">
        <v>8</v>
      </c>
      <c r="AJ44" s="138">
        <v>2</v>
      </c>
      <c r="AK44" s="45">
        <v>0</v>
      </c>
      <c r="AL44" s="46" t="s">
        <v>8</v>
      </c>
      <c r="AM44" s="55">
        <v>0</v>
      </c>
      <c r="AN44" s="70">
        <v>0</v>
      </c>
      <c r="AO44" s="71" t="s">
        <v>8</v>
      </c>
      <c r="AP44" s="117">
        <v>2</v>
      </c>
      <c r="AQ44" s="122">
        <v>0</v>
      </c>
      <c r="AR44" s="123" t="s">
        <v>8</v>
      </c>
      <c r="AS44" s="125">
        <v>3</v>
      </c>
      <c r="AT44" s="70">
        <v>1</v>
      </c>
      <c r="AU44" s="71" t="s">
        <v>8</v>
      </c>
      <c r="AV44" s="118">
        <v>2</v>
      </c>
      <c r="AW44" s="122">
        <v>0</v>
      </c>
      <c r="AX44" s="123" t="s">
        <v>8</v>
      </c>
      <c r="AY44" s="125">
        <v>3</v>
      </c>
      <c r="AZ44" s="45">
        <v>0</v>
      </c>
      <c r="BA44" s="46" t="s">
        <v>8</v>
      </c>
      <c r="BB44" s="47">
        <v>0</v>
      </c>
    </row>
    <row r="45" spans="1:54">
      <c r="A45" s="30">
        <v>36</v>
      </c>
      <c r="B45" s="7">
        <v>23</v>
      </c>
      <c r="C45" s="16" t="s">
        <v>17</v>
      </c>
      <c r="D45" s="21" t="s">
        <v>20</v>
      </c>
      <c r="E45" s="22" t="s">
        <v>7</v>
      </c>
      <c r="F45" s="22" t="s">
        <v>29</v>
      </c>
      <c r="G45" s="63">
        <v>2</v>
      </c>
      <c r="H45" s="46" t="s">
        <v>8</v>
      </c>
      <c r="I45" s="64">
        <v>0</v>
      </c>
      <c r="J45" s="45">
        <f t="shared" si="4"/>
        <v>1</v>
      </c>
      <c r="K45" s="46" t="s">
        <v>8</v>
      </c>
      <c r="L45" s="47">
        <f t="shared" si="5"/>
        <v>1</v>
      </c>
      <c r="M45" s="70">
        <v>2</v>
      </c>
      <c r="N45" s="71" t="s">
        <v>8</v>
      </c>
      <c r="O45" s="118">
        <v>1</v>
      </c>
      <c r="P45" s="70">
        <v>2</v>
      </c>
      <c r="Q45" s="71" t="s">
        <v>8</v>
      </c>
      <c r="R45" s="118">
        <v>1</v>
      </c>
      <c r="S45" s="70">
        <v>1</v>
      </c>
      <c r="T45" s="71" t="s">
        <v>8</v>
      </c>
      <c r="U45" s="118">
        <v>0</v>
      </c>
      <c r="V45" s="70">
        <v>2</v>
      </c>
      <c r="W45" s="71" t="s">
        <v>8</v>
      </c>
      <c r="X45" s="117">
        <v>1</v>
      </c>
      <c r="Y45" s="70">
        <v>2</v>
      </c>
      <c r="Z45" s="71" t="s">
        <v>8</v>
      </c>
      <c r="AA45" s="117">
        <v>1</v>
      </c>
      <c r="AB45" s="70">
        <v>1</v>
      </c>
      <c r="AC45" s="71" t="s">
        <v>8</v>
      </c>
      <c r="AD45" s="117">
        <v>0</v>
      </c>
      <c r="AE45" s="135">
        <v>1</v>
      </c>
      <c r="AF45" s="46" t="s">
        <v>8</v>
      </c>
      <c r="AG45" s="136">
        <v>2</v>
      </c>
      <c r="AH45" s="137">
        <v>1</v>
      </c>
      <c r="AI45" s="71" t="s">
        <v>8</v>
      </c>
      <c r="AJ45" s="138">
        <v>0</v>
      </c>
      <c r="AK45" s="45">
        <v>0</v>
      </c>
      <c r="AL45" s="46" t="s">
        <v>8</v>
      </c>
      <c r="AM45" s="55">
        <v>0</v>
      </c>
      <c r="AN45" s="70">
        <v>2</v>
      </c>
      <c r="AO45" s="71" t="s">
        <v>8</v>
      </c>
      <c r="AP45" s="117">
        <v>1</v>
      </c>
      <c r="AQ45" s="70">
        <v>2</v>
      </c>
      <c r="AR45" s="71" t="s">
        <v>8</v>
      </c>
      <c r="AS45" s="117">
        <v>1</v>
      </c>
      <c r="AT45" s="70">
        <v>2</v>
      </c>
      <c r="AU45" s="71" t="s">
        <v>8</v>
      </c>
      <c r="AV45" s="118">
        <v>1</v>
      </c>
      <c r="AW45" s="45">
        <v>2</v>
      </c>
      <c r="AX45" s="46" t="s">
        <v>8</v>
      </c>
      <c r="AY45" s="55">
        <v>2</v>
      </c>
      <c r="AZ45" s="45">
        <v>0</v>
      </c>
      <c r="BA45" s="46" t="s">
        <v>8</v>
      </c>
      <c r="BB45" s="47">
        <v>0</v>
      </c>
    </row>
    <row r="46" spans="1:54">
      <c r="A46" s="30">
        <v>37</v>
      </c>
      <c r="B46" s="7">
        <v>25</v>
      </c>
      <c r="C46" s="16" t="s">
        <v>24</v>
      </c>
      <c r="D46" s="23" t="s">
        <v>34</v>
      </c>
      <c r="E46" s="24" t="s">
        <v>7</v>
      </c>
      <c r="F46" s="24" t="s">
        <v>31</v>
      </c>
      <c r="G46" s="63">
        <v>1</v>
      </c>
      <c r="H46" s="46" t="s">
        <v>8</v>
      </c>
      <c r="I46" s="64">
        <v>4</v>
      </c>
      <c r="J46" s="70">
        <f t="shared" si="4"/>
        <v>0</v>
      </c>
      <c r="K46" s="71" t="s">
        <v>8</v>
      </c>
      <c r="L46" s="118">
        <f t="shared" si="5"/>
        <v>1</v>
      </c>
      <c r="M46" s="45">
        <v>1</v>
      </c>
      <c r="N46" s="46" t="s">
        <v>8</v>
      </c>
      <c r="O46" s="47">
        <v>1</v>
      </c>
      <c r="P46" s="70">
        <v>0</v>
      </c>
      <c r="Q46" s="71" t="s">
        <v>8</v>
      </c>
      <c r="R46" s="118">
        <v>2</v>
      </c>
      <c r="S46" s="70">
        <v>0</v>
      </c>
      <c r="T46" s="71" t="s">
        <v>8</v>
      </c>
      <c r="U46" s="118">
        <v>1</v>
      </c>
      <c r="V46" s="121">
        <v>0</v>
      </c>
      <c r="W46" s="115" t="s">
        <v>8</v>
      </c>
      <c r="X46" s="119">
        <v>3</v>
      </c>
      <c r="Y46" s="70">
        <v>1</v>
      </c>
      <c r="Z46" s="71" t="s">
        <v>8</v>
      </c>
      <c r="AA46" s="117">
        <v>2</v>
      </c>
      <c r="AB46" s="70">
        <v>0</v>
      </c>
      <c r="AC46" s="71" t="s">
        <v>8</v>
      </c>
      <c r="AD46" s="117">
        <v>1</v>
      </c>
      <c r="AE46" s="135">
        <v>0</v>
      </c>
      <c r="AF46" s="46" t="s">
        <v>8</v>
      </c>
      <c r="AG46" s="136">
        <v>0</v>
      </c>
      <c r="AH46" s="135">
        <v>1</v>
      </c>
      <c r="AI46" s="46" t="s">
        <v>8</v>
      </c>
      <c r="AJ46" s="136">
        <v>1</v>
      </c>
      <c r="AK46" s="70">
        <v>1</v>
      </c>
      <c r="AL46" s="71" t="s">
        <v>8</v>
      </c>
      <c r="AM46" s="117">
        <v>2</v>
      </c>
      <c r="AN46" s="70">
        <v>1</v>
      </c>
      <c r="AO46" s="71" t="s">
        <v>8</v>
      </c>
      <c r="AP46" s="117">
        <v>2</v>
      </c>
      <c r="AQ46" s="70">
        <v>0</v>
      </c>
      <c r="AR46" s="71" t="s">
        <v>8</v>
      </c>
      <c r="AS46" s="117">
        <v>1</v>
      </c>
      <c r="AT46" s="70">
        <v>0</v>
      </c>
      <c r="AU46" s="71" t="s">
        <v>8</v>
      </c>
      <c r="AV46" s="118">
        <v>1</v>
      </c>
      <c r="AW46" s="70">
        <v>1</v>
      </c>
      <c r="AX46" s="71" t="s">
        <v>8</v>
      </c>
      <c r="AY46" s="117">
        <v>2</v>
      </c>
      <c r="AZ46" s="70">
        <v>0</v>
      </c>
      <c r="BA46" s="71" t="s">
        <v>8</v>
      </c>
      <c r="BB46" s="118">
        <v>1</v>
      </c>
    </row>
    <row r="47" spans="1:54">
      <c r="A47" s="30">
        <v>38</v>
      </c>
      <c r="B47" s="7">
        <v>25</v>
      </c>
      <c r="C47" s="16" t="s">
        <v>24</v>
      </c>
      <c r="D47" s="23" t="s">
        <v>18</v>
      </c>
      <c r="E47" s="24" t="s">
        <v>7</v>
      </c>
      <c r="F47" s="24" t="s">
        <v>33</v>
      </c>
      <c r="G47" s="63">
        <v>2</v>
      </c>
      <c r="H47" s="46" t="s">
        <v>8</v>
      </c>
      <c r="I47" s="64">
        <v>1</v>
      </c>
      <c r="J47" s="45">
        <f t="shared" si="4"/>
        <v>1</v>
      </c>
      <c r="K47" s="46" t="s">
        <v>8</v>
      </c>
      <c r="L47" s="47">
        <f t="shared" si="5"/>
        <v>1</v>
      </c>
      <c r="M47" s="45">
        <v>1</v>
      </c>
      <c r="N47" s="46" t="s">
        <v>8</v>
      </c>
      <c r="O47" s="47">
        <v>1</v>
      </c>
      <c r="P47" s="45">
        <v>1</v>
      </c>
      <c r="Q47" s="46" t="s">
        <v>8</v>
      </c>
      <c r="R47" s="47">
        <v>2</v>
      </c>
      <c r="S47" s="45">
        <v>0</v>
      </c>
      <c r="T47" s="46" t="s">
        <v>8</v>
      </c>
      <c r="U47" s="47">
        <v>1</v>
      </c>
      <c r="V47" s="45">
        <v>1</v>
      </c>
      <c r="W47" s="46" t="s">
        <v>8</v>
      </c>
      <c r="X47" s="55">
        <v>2</v>
      </c>
      <c r="Y47" s="45">
        <v>1</v>
      </c>
      <c r="Z47" s="46" t="s">
        <v>8</v>
      </c>
      <c r="AA47" s="55">
        <v>2</v>
      </c>
      <c r="AB47" s="45">
        <v>0</v>
      </c>
      <c r="AC47" s="46" t="s">
        <v>8</v>
      </c>
      <c r="AD47" s="55">
        <v>1</v>
      </c>
      <c r="AE47" s="139">
        <v>1</v>
      </c>
      <c r="AF47" s="115" t="s">
        <v>8</v>
      </c>
      <c r="AG47" s="140">
        <v>0</v>
      </c>
      <c r="AH47" s="139">
        <v>1</v>
      </c>
      <c r="AI47" s="115" t="s">
        <v>8</v>
      </c>
      <c r="AJ47" s="140">
        <v>0</v>
      </c>
      <c r="AK47" s="45">
        <v>1</v>
      </c>
      <c r="AL47" s="46" t="s">
        <v>8</v>
      </c>
      <c r="AM47" s="55">
        <v>2</v>
      </c>
      <c r="AN47" s="45">
        <v>1</v>
      </c>
      <c r="AO47" s="46" t="s">
        <v>8</v>
      </c>
      <c r="AP47" s="55">
        <v>1</v>
      </c>
      <c r="AQ47" s="45">
        <v>1</v>
      </c>
      <c r="AR47" s="46" t="s">
        <v>8</v>
      </c>
      <c r="AS47" s="55">
        <v>2</v>
      </c>
      <c r="AT47" s="45">
        <v>1</v>
      </c>
      <c r="AU47" s="46" t="s">
        <v>8</v>
      </c>
      <c r="AV47" s="47">
        <v>2</v>
      </c>
      <c r="AW47" s="45">
        <v>1</v>
      </c>
      <c r="AX47" s="46" t="s">
        <v>8</v>
      </c>
      <c r="AY47" s="55">
        <v>2</v>
      </c>
      <c r="AZ47" s="45">
        <v>0</v>
      </c>
      <c r="BA47" s="46" t="s">
        <v>8</v>
      </c>
      <c r="BB47" s="47">
        <v>1</v>
      </c>
    </row>
    <row r="48" spans="1:54">
      <c r="A48" s="30">
        <v>39</v>
      </c>
      <c r="B48" s="7">
        <v>24</v>
      </c>
      <c r="C48" s="81" t="s">
        <v>17</v>
      </c>
      <c r="D48" s="77" t="s">
        <v>1</v>
      </c>
      <c r="E48" s="60" t="s">
        <v>7</v>
      </c>
      <c r="F48" s="78" t="s">
        <v>35</v>
      </c>
      <c r="G48" s="63">
        <v>0</v>
      </c>
      <c r="H48" s="46" t="s">
        <v>8</v>
      </c>
      <c r="I48" s="64">
        <v>1</v>
      </c>
      <c r="J48" s="45">
        <f t="shared" si="4"/>
        <v>1</v>
      </c>
      <c r="K48" s="46" t="s">
        <v>8</v>
      </c>
      <c r="L48" s="47">
        <f t="shared" si="5"/>
        <v>1</v>
      </c>
      <c r="M48" s="45">
        <v>1</v>
      </c>
      <c r="N48" s="46" t="s">
        <v>8</v>
      </c>
      <c r="O48" s="47">
        <v>1</v>
      </c>
      <c r="P48" s="45">
        <v>1</v>
      </c>
      <c r="Q48" s="46" t="s">
        <v>8</v>
      </c>
      <c r="R48" s="47">
        <v>0</v>
      </c>
      <c r="S48" s="122">
        <v>0</v>
      </c>
      <c r="T48" s="123" t="s">
        <v>8</v>
      </c>
      <c r="U48" s="124">
        <v>1</v>
      </c>
      <c r="V48" s="45">
        <v>2</v>
      </c>
      <c r="W48" s="46" t="s">
        <v>8</v>
      </c>
      <c r="X48" s="55">
        <v>0</v>
      </c>
      <c r="Y48" s="45">
        <v>2</v>
      </c>
      <c r="Z48" s="46" t="s">
        <v>8</v>
      </c>
      <c r="AA48" s="55">
        <v>1</v>
      </c>
      <c r="AB48" s="45">
        <v>1</v>
      </c>
      <c r="AC48" s="46" t="s">
        <v>8</v>
      </c>
      <c r="AD48" s="55">
        <v>0</v>
      </c>
      <c r="AE48" s="141">
        <v>0</v>
      </c>
      <c r="AF48" s="123" t="s">
        <v>8</v>
      </c>
      <c r="AG48" s="142">
        <v>1</v>
      </c>
      <c r="AH48" s="135">
        <v>2</v>
      </c>
      <c r="AI48" s="46" t="s">
        <v>8</v>
      </c>
      <c r="AJ48" s="136">
        <v>1</v>
      </c>
      <c r="AK48" s="45">
        <v>2</v>
      </c>
      <c r="AL48" s="46" t="s">
        <v>8</v>
      </c>
      <c r="AM48" s="55">
        <v>1</v>
      </c>
      <c r="AN48" s="45">
        <v>1</v>
      </c>
      <c r="AO48" s="46" t="s">
        <v>8</v>
      </c>
      <c r="AP48" s="55">
        <v>1</v>
      </c>
      <c r="AQ48" s="45">
        <v>2</v>
      </c>
      <c r="AR48" s="46" t="s">
        <v>8</v>
      </c>
      <c r="AS48" s="55">
        <v>1</v>
      </c>
      <c r="AT48" s="45">
        <v>1</v>
      </c>
      <c r="AU48" s="46" t="s">
        <v>8</v>
      </c>
      <c r="AV48" s="47">
        <v>0</v>
      </c>
      <c r="AW48" s="45">
        <v>2</v>
      </c>
      <c r="AX48" s="46" t="s">
        <v>8</v>
      </c>
      <c r="AY48" s="55">
        <v>1</v>
      </c>
      <c r="AZ48" s="45">
        <v>1</v>
      </c>
      <c r="BA48" s="46" t="s">
        <v>8</v>
      </c>
      <c r="BB48" s="47">
        <v>1</v>
      </c>
    </row>
    <row r="49" spans="1:54">
      <c r="A49" s="30">
        <v>40</v>
      </c>
      <c r="B49" s="7">
        <v>24</v>
      </c>
      <c r="C49" s="81" t="s">
        <v>17</v>
      </c>
      <c r="D49" s="77" t="s">
        <v>36</v>
      </c>
      <c r="E49" s="60" t="s">
        <v>7</v>
      </c>
      <c r="F49" s="78" t="s">
        <v>5</v>
      </c>
      <c r="G49" s="63">
        <v>0</v>
      </c>
      <c r="H49" s="46" t="s">
        <v>8</v>
      </c>
      <c r="I49" s="64">
        <v>0</v>
      </c>
      <c r="J49" s="121">
        <f t="shared" si="4"/>
        <v>1</v>
      </c>
      <c r="K49" s="115" t="s">
        <v>8</v>
      </c>
      <c r="L49" s="120">
        <f t="shared" si="5"/>
        <v>1</v>
      </c>
      <c r="M49" s="45">
        <v>1</v>
      </c>
      <c r="N49" s="46" t="s">
        <v>8</v>
      </c>
      <c r="O49" s="47">
        <v>2</v>
      </c>
      <c r="P49" s="45">
        <v>1</v>
      </c>
      <c r="Q49" s="46" t="s">
        <v>8</v>
      </c>
      <c r="R49" s="47">
        <v>2</v>
      </c>
      <c r="S49" s="45">
        <v>1</v>
      </c>
      <c r="T49" s="46" t="s">
        <v>8</v>
      </c>
      <c r="U49" s="47">
        <v>0</v>
      </c>
      <c r="V49" s="45">
        <v>1</v>
      </c>
      <c r="W49" s="46" t="s">
        <v>8</v>
      </c>
      <c r="X49" s="55">
        <v>2</v>
      </c>
      <c r="Y49" s="45">
        <v>2</v>
      </c>
      <c r="Z49" s="46" t="s">
        <v>8</v>
      </c>
      <c r="AA49" s="55">
        <v>1</v>
      </c>
      <c r="AB49" s="45">
        <v>0</v>
      </c>
      <c r="AC49" s="46" t="s">
        <v>8</v>
      </c>
      <c r="AD49" s="55">
        <v>1</v>
      </c>
      <c r="AE49" s="135">
        <v>1</v>
      </c>
      <c r="AF49" s="46" t="s">
        <v>8</v>
      </c>
      <c r="AG49" s="136">
        <v>0</v>
      </c>
      <c r="AH49" s="135">
        <v>0</v>
      </c>
      <c r="AI49" s="46" t="s">
        <v>8</v>
      </c>
      <c r="AJ49" s="136">
        <v>2</v>
      </c>
      <c r="AK49" s="45">
        <v>1</v>
      </c>
      <c r="AL49" s="46" t="s">
        <v>8</v>
      </c>
      <c r="AM49" s="55">
        <v>2</v>
      </c>
      <c r="AN49" s="45">
        <v>0</v>
      </c>
      <c r="AO49" s="46" t="s">
        <v>8</v>
      </c>
      <c r="AP49" s="55">
        <v>1</v>
      </c>
      <c r="AQ49" s="45">
        <v>0</v>
      </c>
      <c r="AR49" s="46" t="s">
        <v>8</v>
      </c>
      <c r="AS49" s="55">
        <v>2</v>
      </c>
      <c r="AT49" s="45">
        <v>1</v>
      </c>
      <c r="AU49" s="46" t="s">
        <v>8</v>
      </c>
      <c r="AV49" s="47">
        <v>2</v>
      </c>
      <c r="AW49" s="45">
        <v>0</v>
      </c>
      <c r="AX49" s="46" t="s">
        <v>8</v>
      </c>
      <c r="AY49" s="55">
        <v>2</v>
      </c>
      <c r="AZ49" s="121">
        <v>1</v>
      </c>
      <c r="BA49" s="115" t="s">
        <v>8</v>
      </c>
      <c r="BB49" s="120">
        <v>1</v>
      </c>
    </row>
    <row r="50" spans="1:54">
      <c r="A50" s="30">
        <v>41</v>
      </c>
      <c r="B50" s="7">
        <v>26</v>
      </c>
      <c r="C50" s="81" t="s">
        <v>24</v>
      </c>
      <c r="D50" s="79" t="s">
        <v>38</v>
      </c>
      <c r="E50" s="80" t="s">
        <v>7</v>
      </c>
      <c r="F50" s="80" t="s">
        <v>19</v>
      </c>
      <c r="G50" s="63">
        <v>0</v>
      </c>
      <c r="H50" s="46" t="s">
        <v>8</v>
      </c>
      <c r="I50" s="64">
        <v>3</v>
      </c>
      <c r="J50" s="70">
        <f t="shared" si="4"/>
        <v>0</v>
      </c>
      <c r="K50" s="71" t="s">
        <v>8</v>
      </c>
      <c r="L50" s="118">
        <f t="shared" si="5"/>
        <v>2</v>
      </c>
      <c r="M50" s="70">
        <v>1</v>
      </c>
      <c r="N50" s="71" t="s">
        <v>8</v>
      </c>
      <c r="O50" s="118">
        <v>2</v>
      </c>
      <c r="P50" s="70">
        <v>0</v>
      </c>
      <c r="Q50" s="71" t="s">
        <v>8</v>
      </c>
      <c r="R50" s="118">
        <v>2</v>
      </c>
      <c r="S50" s="70">
        <v>0</v>
      </c>
      <c r="T50" s="71" t="s">
        <v>8</v>
      </c>
      <c r="U50" s="117">
        <v>1</v>
      </c>
      <c r="V50" s="122">
        <v>0</v>
      </c>
      <c r="W50" s="123" t="s">
        <v>8</v>
      </c>
      <c r="X50" s="125">
        <v>3</v>
      </c>
      <c r="Y50" s="70">
        <v>1</v>
      </c>
      <c r="Z50" s="71" t="s">
        <v>8</v>
      </c>
      <c r="AA50" s="117">
        <v>2</v>
      </c>
      <c r="AB50" s="70">
        <v>0</v>
      </c>
      <c r="AC50" s="71" t="s">
        <v>8</v>
      </c>
      <c r="AD50" s="117">
        <v>1</v>
      </c>
      <c r="AE50" s="135">
        <v>0</v>
      </c>
      <c r="AF50" s="46" t="s">
        <v>8</v>
      </c>
      <c r="AG50" s="136">
        <v>0</v>
      </c>
      <c r="AH50" s="137">
        <v>0</v>
      </c>
      <c r="AI50" s="71" t="s">
        <v>8</v>
      </c>
      <c r="AJ50" s="138">
        <v>1</v>
      </c>
      <c r="AK50" s="70">
        <v>0</v>
      </c>
      <c r="AL50" s="71" t="s">
        <v>8</v>
      </c>
      <c r="AM50" s="117">
        <v>2</v>
      </c>
      <c r="AN50" s="70">
        <v>0</v>
      </c>
      <c r="AO50" s="71" t="s">
        <v>8</v>
      </c>
      <c r="AP50" s="117">
        <v>1</v>
      </c>
      <c r="AQ50" s="70">
        <v>0</v>
      </c>
      <c r="AR50" s="71" t="s">
        <v>8</v>
      </c>
      <c r="AS50" s="118">
        <v>1</v>
      </c>
      <c r="AT50" s="70">
        <v>1</v>
      </c>
      <c r="AU50" s="71" t="s">
        <v>8</v>
      </c>
      <c r="AV50" s="117">
        <v>2</v>
      </c>
      <c r="AW50" s="70">
        <v>1</v>
      </c>
      <c r="AX50" s="71" t="s">
        <v>8</v>
      </c>
      <c r="AY50" s="117">
        <v>3</v>
      </c>
      <c r="AZ50" s="70">
        <v>0</v>
      </c>
      <c r="BA50" s="71" t="s">
        <v>8</v>
      </c>
      <c r="BB50" s="118">
        <v>1</v>
      </c>
    </row>
    <row r="51" spans="1:54">
      <c r="A51" s="30">
        <v>42</v>
      </c>
      <c r="B51" s="7">
        <v>26</v>
      </c>
      <c r="C51" s="81" t="s">
        <v>17</v>
      </c>
      <c r="D51" s="79" t="s">
        <v>37</v>
      </c>
      <c r="E51" s="80" t="s">
        <v>7</v>
      </c>
      <c r="F51" s="80" t="s">
        <v>2</v>
      </c>
      <c r="G51" s="63">
        <v>0</v>
      </c>
      <c r="H51" s="46" t="s">
        <v>8</v>
      </c>
      <c r="I51" s="64">
        <v>0</v>
      </c>
      <c r="J51" s="45">
        <f t="shared" si="4"/>
        <v>1</v>
      </c>
      <c r="K51" s="46" t="s">
        <v>8</v>
      </c>
      <c r="L51" s="47">
        <f t="shared" si="5"/>
        <v>2</v>
      </c>
      <c r="M51" s="45">
        <v>1</v>
      </c>
      <c r="N51" s="46" t="s">
        <v>8</v>
      </c>
      <c r="O51" s="47">
        <v>2</v>
      </c>
      <c r="P51" s="121">
        <v>1</v>
      </c>
      <c r="Q51" s="115" t="s">
        <v>8</v>
      </c>
      <c r="R51" s="120">
        <v>1</v>
      </c>
      <c r="S51" s="45">
        <v>0</v>
      </c>
      <c r="T51" s="46" t="s">
        <v>8</v>
      </c>
      <c r="U51" s="55">
        <v>2</v>
      </c>
      <c r="V51" s="45">
        <v>1</v>
      </c>
      <c r="W51" s="46" t="s">
        <v>8</v>
      </c>
      <c r="X51" s="55">
        <v>2</v>
      </c>
      <c r="Y51" s="45">
        <v>1</v>
      </c>
      <c r="Z51" s="46" t="s">
        <v>8</v>
      </c>
      <c r="AA51" s="55">
        <v>2</v>
      </c>
      <c r="AB51" s="45">
        <v>0</v>
      </c>
      <c r="AC51" s="46" t="s">
        <v>8</v>
      </c>
      <c r="AD51" s="55">
        <v>1</v>
      </c>
      <c r="AE51" s="135">
        <v>1</v>
      </c>
      <c r="AF51" s="46" t="s">
        <v>8</v>
      </c>
      <c r="AG51" s="136">
        <v>2</v>
      </c>
      <c r="AH51" s="135">
        <v>0</v>
      </c>
      <c r="AI51" s="46" t="s">
        <v>8</v>
      </c>
      <c r="AJ51" s="136">
        <v>1</v>
      </c>
      <c r="AK51" s="45">
        <v>0</v>
      </c>
      <c r="AL51" s="46" t="s">
        <v>8</v>
      </c>
      <c r="AM51" s="55">
        <v>2</v>
      </c>
      <c r="AN51" s="45">
        <v>0</v>
      </c>
      <c r="AO51" s="46" t="s">
        <v>8</v>
      </c>
      <c r="AP51" s="55">
        <v>1</v>
      </c>
      <c r="AQ51" s="45">
        <v>1</v>
      </c>
      <c r="AR51" s="46" t="s">
        <v>8</v>
      </c>
      <c r="AS51" s="47">
        <v>2</v>
      </c>
      <c r="AT51" s="45">
        <v>1</v>
      </c>
      <c r="AU51" s="46" t="s">
        <v>8</v>
      </c>
      <c r="AV51" s="55">
        <v>2</v>
      </c>
      <c r="AW51" s="45">
        <v>0</v>
      </c>
      <c r="AX51" s="46" t="s">
        <v>8</v>
      </c>
      <c r="AY51" s="55">
        <v>2</v>
      </c>
      <c r="AZ51" s="45">
        <v>0</v>
      </c>
      <c r="BA51" s="46" t="s">
        <v>8</v>
      </c>
      <c r="BB51" s="47">
        <v>1</v>
      </c>
    </row>
    <row r="52" spans="1:54">
      <c r="A52" s="30">
        <v>43</v>
      </c>
      <c r="B52" s="7">
        <v>25</v>
      </c>
      <c r="C52" s="81" t="s">
        <v>17</v>
      </c>
      <c r="D52" s="82" t="s">
        <v>42</v>
      </c>
      <c r="E52" s="83" t="s">
        <v>7</v>
      </c>
      <c r="F52" s="83" t="s">
        <v>39</v>
      </c>
      <c r="G52" s="63">
        <v>2</v>
      </c>
      <c r="H52" s="46" t="s">
        <v>8</v>
      </c>
      <c r="I52" s="64">
        <v>3</v>
      </c>
      <c r="J52" s="121">
        <f t="shared" si="4"/>
        <v>1</v>
      </c>
      <c r="K52" s="115" t="s">
        <v>8</v>
      </c>
      <c r="L52" s="120">
        <f t="shared" si="5"/>
        <v>2</v>
      </c>
      <c r="M52" s="121">
        <v>1</v>
      </c>
      <c r="N52" s="115" t="s">
        <v>8</v>
      </c>
      <c r="O52" s="120">
        <v>2</v>
      </c>
      <c r="P52" s="122">
        <v>2</v>
      </c>
      <c r="Q52" s="123" t="s">
        <v>8</v>
      </c>
      <c r="R52" s="124">
        <v>3</v>
      </c>
      <c r="S52" s="121">
        <v>0</v>
      </c>
      <c r="T52" s="115" t="s">
        <v>8</v>
      </c>
      <c r="U52" s="119">
        <v>1</v>
      </c>
      <c r="V52" s="121">
        <v>0</v>
      </c>
      <c r="W52" s="115" t="s">
        <v>8</v>
      </c>
      <c r="X52" s="119">
        <v>1</v>
      </c>
      <c r="Y52" s="121">
        <v>1</v>
      </c>
      <c r="Z52" s="115" t="s">
        <v>8</v>
      </c>
      <c r="AA52" s="119">
        <v>2</v>
      </c>
      <c r="AB52" s="121">
        <v>0</v>
      </c>
      <c r="AC52" s="115" t="s">
        <v>8</v>
      </c>
      <c r="AD52" s="119">
        <v>1</v>
      </c>
      <c r="AE52" s="137">
        <v>0</v>
      </c>
      <c r="AF52" s="71" t="s">
        <v>8</v>
      </c>
      <c r="AG52" s="138">
        <v>2</v>
      </c>
      <c r="AH52" s="137">
        <v>0</v>
      </c>
      <c r="AI52" s="71" t="s">
        <v>8</v>
      </c>
      <c r="AJ52" s="138">
        <v>2</v>
      </c>
      <c r="AK52" s="70">
        <v>0</v>
      </c>
      <c r="AL52" s="71" t="s">
        <v>8</v>
      </c>
      <c r="AM52" s="117">
        <v>2</v>
      </c>
      <c r="AN52" s="70">
        <v>1</v>
      </c>
      <c r="AO52" s="71" t="s">
        <v>8</v>
      </c>
      <c r="AP52" s="117">
        <v>3</v>
      </c>
      <c r="AQ52" s="70">
        <v>0</v>
      </c>
      <c r="AR52" s="71" t="s">
        <v>8</v>
      </c>
      <c r="AS52" s="118">
        <v>2</v>
      </c>
      <c r="AT52" s="121">
        <v>1</v>
      </c>
      <c r="AU52" s="115" t="s">
        <v>8</v>
      </c>
      <c r="AV52" s="119">
        <v>2</v>
      </c>
      <c r="AW52" s="45">
        <v>1</v>
      </c>
      <c r="AX52" s="46" t="s">
        <v>8</v>
      </c>
      <c r="AY52" s="55">
        <v>1</v>
      </c>
      <c r="AZ52" s="70">
        <v>0</v>
      </c>
      <c r="BA52" s="71" t="s">
        <v>8</v>
      </c>
      <c r="BB52" s="118">
        <v>2</v>
      </c>
    </row>
    <row r="53" spans="1:54">
      <c r="A53" s="30">
        <v>44</v>
      </c>
      <c r="B53" s="7">
        <v>25</v>
      </c>
      <c r="C53" s="81" t="s">
        <v>17</v>
      </c>
      <c r="D53" s="82" t="s">
        <v>40</v>
      </c>
      <c r="E53" s="83" t="s">
        <v>7</v>
      </c>
      <c r="F53" s="83" t="s">
        <v>41</v>
      </c>
      <c r="G53" s="63">
        <v>3</v>
      </c>
      <c r="H53" s="46" t="s">
        <v>8</v>
      </c>
      <c r="I53" s="64">
        <v>1</v>
      </c>
      <c r="J53" s="70">
        <f t="shared" si="4"/>
        <v>1</v>
      </c>
      <c r="K53" s="71" t="s">
        <v>8</v>
      </c>
      <c r="L53" s="118">
        <f t="shared" si="5"/>
        <v>0</v>
      </c>
      <c r="M53" s="70">
        <v>1</v>
      </c>
      <c r="N53" s="71" t="s">
        <v>8</v>
      </c>
      <c r="O53" s="118">
        <v>0</v>
      </c>
      <c r="P53" s="70">
        <v>1</v>
      </c>
      <c r="Q53" s="71" t="s">
        <v>8</v>
      </c>
      <c r="R53" s="118">
        <v>0</v>
      </c>
      <c r="S53" s="70">
        <v>1</v>
      </c>
      <c r="T53" s="71" t="s">
        <v>8</v>
      </c>
      <c r="U53" s="117">
        <v>0</v>
      </c>
      <c r="V53" s="121">
        <v>2</v>
      </c>
      <c r="W53" s="115" t="s">
        <v>8</v>
      </c>
      <c r="X53" s="119">
        <v>0</v>
      </c>
      <c r="Y53" s="70">
        <v>2</v>
      </c>
      <c r="Z53" s="71" t="s">
        <v>8</v>
      </c>
      <c r="AA53" s="117">
        <v>1</v>
      </c>
      <c r="AB53" s="70">
        <v>1</v>
      </c>
      <c r="AC53" s="71" t="s">
        <v>8</v>
      </c>
      <c r="AD53" s="117">
        <v>0</v>
      </c>
      <c r="AE53" s="135">
        <v>1</v>
      </c>
      <c r="AF53" s="46" t="s">
        <v>8</v>
      </c>
      <c r="AG53" s="136">
        <v>1</v>
      </c>
      <c r="AH53" s="135">
        <v>0</v>
      </c>
      <c r="AI53" s="46" t="s">
        <v>8</v>
      </c>
      <c r="AJ53" s="136">
        <v>0</v>
      </c>
      <c r="AK53" s="70">
        <v>2</v>
      </c>
      <c r="AL53" s="71" t="s">
        <v>8</v>
      </c>
      <c r="AM53" s="117">
        <v>1</v>
      </c>
      <c r="AN53" s="70">
        <v>1</v>
      </c>
      <c r="AO53" s="71" t="s">
        <v>8</v>
      </c>
      <c r="AP53" s="117">
        <v>0</v>
      </c>
      <c r="AQ53" s="70">
        <v>1</v>
      </c>
      <c r="AR53" s="71" t="s">
        <v>8</v>
      </c>
      <c r="AS53" s="118">
        <v>0</v>
      </c>
      <c r="AT53" s="70">
        <v>2</v>
      </c>
      <c r="AU53" s="71" t="s">
        <v>8</v>
      </c>
      <c r="AV53" s="117">
        <v>1</v>
      </c>
      <c r="AW53" s="121">
        <v>2</v>
      </c>
      <c r="AX53" s="115" t="s">
        <v>8</v>
      </c>
      <c r="AY53" s="119">
        <v>0</v>
      </c>
      <c r="AZ53" s="70">
        <v>1</v>
      </c>
      <c r="BA53" s="71" t="s">
        <v>8</v>
      </c>
      <c r="BB53" s="118">
        <v>0</v>
      </c>
    </row>
    <row r="54" spans="1:54">
      <c r="A54" s="30">
        <v>45</v>
      </c>
      <c r="B54" s="7">
        <v>26</v>
      </c>
      <c r="C54" s="81" t="s">
        <v>17</v>
      </c>
      <c r="D54" s="84" t="s">
        <v>45</v>
      </c>
      <c r="E54" s="85" t="s">
        <v>7</v>
      </c>
      <c r="F54" s="85" t="s">
        <v>3</v>
      </c>
      <c r="G54" s="63">
        <v>0</v>
      </c>
      <c r="H54" s="46" t="s">
        <v>8</v>
      </c>
      <c r="I54" s="64">
        <v>1</v>
      </c>
      <c r="J54" s="70">
        <f t="shared" si="4"/>
        <v>0</v>
      </c>
      <c r="K54" s="71" t="s">
        <v>8</v>
      </c>
      <c r="L54" s="118">
        <f t="shared" si="5"/>
        <v>2</v>
      </c>
      <c r="M54" s="121">
        <v>1</v>
      </c>
      <c r="N54" s="115" t="s">
        <v>8</v>
      </c>
      <c r="O54" s="120">
        <v>2</v>
      </c>
      <c r="P54" s="121">
        <v>1</v>
      </c>
      <c r="Q54" s="115" t="s">
        <v>8</v>
      </c>
      <c r="R54" s="120">
        <v>2</v>
      </c>
      <c r="S54" s="70">
        <v>0</v>
      </c>
      <c r="T54" s="71" t="s">
        <v>8</v>
      </c>
      <c r="U54" s="117">
        <v>2</v>
      </c>
      <c r="V54" s="70">
        <v>0</v>
      </c>
      <c r="W54" s="71" t="s">
        <v>8</v>
      </c>
      <c r="X54" s="117">
        <v>2</v>
      </c>
      <c r="Y54" s="45">
        <v>1</v>
      </c>
      <c r="Z54" s="46" t="s">
        <v>8</v>
      </c>
      <c r="AA54" s="55">
        <v>1</v>
      </c>
      <c r="AB54" s="122">
        <v>0</v>
      </c>
      <c r="AC54" s="123" t="s">
        <v>8</v>
      </c>
      <c r="AD54" s="125">
        <v>1</v>
      </c>
      <c r="AE54" s="137">
        <v>0</v>
      </c>
      <c r="AF54" s="71" t="s">
        <v>8</v>
      </c>
      <c r="AG54" s="138">
        <v>2</v>
      </c>
      <c r="AH54" s="137">
        <v>0</v>
      </c>
      <c r="AI54" s="71" t="s">
        <v>8</v>
      </c>
      <c r="AJ54" s="138">
        <v>2</v>
      </c>
      <c r="AK54" s="70">
        <v>0</v>
      </c>
      <c r="AL54" s="71" t="s">
        <v>8</v>
      </c>
      <c r="AM54" s="117">
        <v>2</v>
      </c>
      <c r="AN54" s="70">
        <v>0</v>
      </c>
      <c r="AO54" s="71" t="s">
        <v>8</v>
      </c>
      <c r="AP54" s="117">
        <v>2</v>
      </c>
      <c r="AQ54" s="70">
        <v>0</v>
      </c>
      <c r="AR54" s="71" t="s">
        <v>8</v>
      </c>
      <c r="AS54" s="118">
        <v>2</v>
      </c>
      <c r="AT54" s="121">
        <v>1</v>
      </c>
      <c r="AU54" s="115" t="s">
        <v>8</v>
      </c>
      <c r="AV54" s="119">
        <v>2</v>
      </c>
      <c r="AW54" s="45">
        <v>2</v>
      </c>
      <c r="AX54" s="46" t="s">
        <v>8</v>
      </c>
      <c r="AY54" s="55">
        <v>2</v>
      </c>
      <c r="AZ54" s="122">
        <v>0</v>
      </c>
      <c r="BA54" s="123" t="s">
        <v>8</v>
      </c>
      <c r="BB54" s="124">
        <v>1</v>
      </c>
    </row>
    <row r="55" spans="1:54">
      <c r="A55" s="30">
        <v>46</v>
      </c>
      <c r="B55" s="7">
        <v>26</v>
      </c>
      <c r="C55" s="81" t="s">
        <v>17</v>
      </c>
      <c r="D55" s="84" t="s">
        <v>4</v>
      </c>
      <c r="E55" s="85" t="s">
        <v>7</v>
      </c>
      <c r="F55" s="85" t="s">
        <v>44</v>
      </c>
      <c r="G55" s="63">
        <v>2</v>
      </c>
      <c r="H55" s="46" t="s">
        <v>8</v>
      </c>
      <c r="I55" s="64">
        <v>1</v>
      </c>
      <c r="J55" s="122">
        <f t="shared" si="4"/>
        <v>2</v>
      </c>
      <c r="K55" s="123" t="s">
        <v>8</v>
      </c>
      <c r="L55" s="124">
        <f t="shared" si="5"/>
        <v>1</v>
      </c>
      <c r="M55" s="122">
        <v>2</v>
      </c>
      <c r="N55" s="123" t="s">
        <v>8</v>
      </c>
      <c r="O55" s="124">
        <v>1</v>
      </c>
      <c r="P55" s="122">
        <v>2</v>
      </c>
      <c r="Q55" s="123" t="s">
        <v>8</v>
      </c>
      <c r="R55" s="124">
        <v>1</v>
      </c>
      <c r="S55" s="121">
        <v>1</v>
      </c>
      <c r="T55" s="115" t="s">
        <v>8</v>
      </c>
      <c r="U55" s="119">
        <v>0</v>
      </c>
      <c r="V55" s="70">
        <v>2</v>
      </c>
      <c r="W55" s="71" t="s">
        <v>8</v>
      </c>
      <c r="X55" s="117">
        <v>0</v>
      </c>
      <c r="Y55" s="122">
        <v>2</v>
      </c>
      <c r="Z55" s="123" t="s">
        <v>8</v>
      </c>
      <c r="AA55" s="125">
        <v>1</v>
      </c>
      <c r="AB55" s="121">
        <v>1</v>
      </c>
      <c r="AC55" s="115" t="s">
        <v>8</v>
      </c>
      <c r="AD55" s="119">
        <v>0</v>
      </c>
      <c r="AE55" s="139">
        <v>1</v>
      </c>
      <c r="AF55" s="115" t="s">
        <v>8</v>
      </c>
      <c r="AG55" s="140">
        <v>0</v>
      </c>
      <c r="AH55" s="137">
        <v>2</v>
      </c>
      <c r="AI55" s="71" t="s">
        <v>8</v>
      </c>
      <c r="AJ55" s="138">
        <v>0</v>
      </c>
      <c r="AK55" s="122">
        <v>2</v>
      </c>
      <c r="AL55" s="123" t="s">
        <v>8</v>
      </c>
      <c r="AM55" s="125">
        <v>1</v>
      </c>
      <c r="AN55" s="122">
        <v>2</v>
      </c>
      <c r="AO55" s="123" t="s">
        <v>8</v>
      </c>
      <c r="AP55" s="125">
        <v>1</v>
      </c>
      <c r="AQ55" s="122">
        <v>2</v>
      </c>
      <c r="AR55" s="123" t="s">
        <v>8</v>
      </c>
      <c r="AS55" s="124">
        <v>1</v>
      </c>
      <c r="AT55" s="45">
        <v>2</v>
      </c>
      <c r="AU55" s="46" t="s">
        <v>8</v>
      </c>
      <c r="AV55" s="55">
        <v>2</v>
      </c>
      <c r="AW55" s="70">
        <v>2</v>
      </c>
      <c r="AX55" s="71" t="s">
        <v>8</v>
      </c>
      <c r="AY55" s="117">
        <v>0</v>
      </c>
      <c r="AZ55" s="45">
        <v>1</v>
      </c>
      <c r="BA55" s="46" t="s">
        <v>8</v>
      </c>
      <c r="BB55" s="47">
        <v>1</v>
      </c>
    </row>
    <row r="56" spans="1:54">
      <c r="A56" s="30">
        <v>47</v>
      </c>
      <c r="B56" s="7">
        <v>27</v>
      </c>
      <c r="C56" s="81" t="s">
        <v>24</v>
      </c>
      <c r="D56" s="87" t="s">
        <v>46</v>
      </c>
      <c r="E56" s="88" t="s">
        <v>7</v>
      </c>
      <c r="F56" s="88" t="s">
        <v>47</v>
      </c>
      <c r="G56" s="63">
        <v>0</v>
      </c>
      <c r="H56" s="46" t="s">
        <v>8</v>
      </c>
      <c r="I56" s="64">
        <v>1</v>
      </c>
      <c r="J56" s="122">
        <f t="shared" si="4"/>
        <v>0</v>
      </c>
      <c r="K56" s="123" t="s">
        <v>8</v>
      </c>
      <c r="L56" s="124">
        <f t="shared" si="5"/>
        <v>1</v>
      </c>
      <c r="M56" s="45">
        <v>1</v>
      </c>
      <c r="N56" s="46" t="s">
        <v>8</v>
      </c>
      <c r="O56" s="47">
        <v>1</v>
      </c>
      <c r="P56" s="121">
        <v>1</v>
      </c>
      <c r="Q56" s="115" t="s">
        <v>8</v>
      </c>
      <c r="R56" s="120">
        <v>2</v>
      </c>
      <c r="S56" s="122">
        <v>0</v>
      </c>
      <c r="T56" s="123" t="s">
        <v>8</v>
      </c>
      <c r="U56" s="125">
        <v>1</v>
      </c>
      <c r="V56" s="45">
        <v>0</v>
      </c>
      <c r="W56" s="46" t="s">
        <v>8</v>
      </c>
      <c r="X56" s="55">
        <v>0</v>
      </c>
      <c r="Y56" s="121">
        <v>1</v>
      </c>
      <c r="Z56" s="115" t="s">
        <v>8</v>
      </c>
      <c r="AA56" s="119">
        <v>2</v>
      </c>
      <c r="AB56" s="45">
        <v>1</v>
      </c>
      <c r="AC56" s="46" t="s">
        <v>8</v>
      </c>
      <c r="AD56" s="55">
        <v>0</v>
      </c>
      <c r="AE56" s="148">
        <v>0</v>
      </c>
      <c r="AF56" s="71" t="s">
        <v>8</v>
      </c>
      <c r="AG56" s="149">
        <v>2</v>
      </c>
      <c r="AH56" s="135">
        <v>1</v>
      </c>
      <c r="AI56" s="46" t="s">
        <v>8</v>
      </c>
      <c r="AJ56" s="136">
        <v>1</v>
      </c>
      <c r="AK56" s="70">
        <v>0</v>
      </c>
      <c r="AL56" s="71" t="s">
        <v>8</v>
      </c>
      <c r="AM56" s="117">
        <v>2</v>
      </c>
      <c r="AN56" s="122">
        <v>0</v>
      </c>
      <c r="AO56" s="123" t="s">
        <v>8</v>
      </c>
      <c r="AP56" s="125">
        <v>1</v>
      </c>
      <c r="AQ56" s="122">
        <v>0</v>
      </c>
      <c r="AR56" s="123" t="s">
        <v>8</v>
      </c>
      <c r="AS56" s="124">
        <v>1</v>
      </c>
      <c r="AT56" s="45">
        <v>1</v>
      </c>
      <c r="AU56" s="46" t="s">
        <v>8</v>
      </c>
      <c r="AV56" s="55">
        <v>1</v>
      </c>
      <c r="AW56" s="70">
        <v>0</v>
      </c>
      <c r="AX56" s="71" t="s">
        <v>8</v>
      </c>
      <c r="AY56" s="117">
        <v>2</v>
      </c>
      <c r="AZ56" s="122">
        <v>0</v>
      </c>
      <c r="BA56" s="123" t="s">
        <v>8</v>
      </c>
      <c r="BB56" s="124">
        <v>1</v>
      </c>
    </row>
    <row r="57" spans="1:54" ht="16.5" thickBot="1">
      <c r="A57" s="30">
        <v>48</v>
      </c>
      <c r="B57" s="7">
        <v>27</v>
      </c>
      <c r="C57" s="81" t="s">
        <v>24</v>
      </c>
      <c r="D57" s="87" t="s">
        <v>48</v>
      </c>
      <c r="E57" s="88" t="s">
        <v>7</v>
      </c>
      <c r="F57" s="88" t="s">
        <v>14</v>
      </c>
      <c r="G57" s="63">
        <v>1</v>
      </c>
      <c r="H57" s="46" t="s">
        <v>8</v>
      </c>
      <c r="I57" s="64">
        <v>1</v>
      </c>
      <c r="J57" s="45">
        <f t="shared" si="4"/>
        <v>0</v>
      </c>
      <c r="K57" s="46" t="s">
        <v>8</v>
      </c>
      <c r="L57" s="47">
        <f t="shared" si="5"/>
        <v>2</v>
      </c>
      <c r="M57" s="45">
        <v>1</v>
      </c>
      <c r="N57" s="46" t="s">
        <v>8</v>
      </c>
      <c r="O57" s="47">
        <v>2</v>
      </c>
      <c r="P57" s="45">
        <v>0</v>
      </c>
      <c r="Q57" s="46" t="s">
        <v>8</v>
      </c>
      <c r="R57" s="47">
        <v>2</v>
      </c>
      <c r="S57" s="45">
        <v>0</v>
      </c>
      <c r="T57" s="46" t="s">
        <v>8</v>
      </c>
      <c r="U57" s="55">
        <v>1</v>
      </c>
      <c r="V57" s="45">
        <v>1</v>
      </c>
      <c r="W57" s="46" t="s">
        <v>8</v>
      </c>
      <c r="X57" s="55">
        <v>2</v>
      </c>
      <c r="Y57" s="45">
        <v>1</v>
      </c>
      <c r="Z57" s="46" t="s">
        <v>8</v>
      </c>
      <c r="AA57" s="55">
        <v>2</v>
      </c>
      <c r="AB57" s="45">
        <v>0</v>
      </c>
      <c r="AC57" s="46" t="s">
        <v>8</v>
      </c>
      <c r="AD57" s="55">
        <v>1</v>
      </c>
      <c r="AE57" s="150">
        <v>0</v>
      </c>
      <c r="AF57" s="49" t="s">
        <v>8</v>
      </c>
      <c r="AG57" s="151">
        <v>3</v>
      </c>
      <c r="AH57" s="150">
        <v>0</v>
      </c>
      <c r="AI57" s="46" t="s">
        <v>8</v>
      </c>
      <c r="AJ57" s="151">
        <v>1</v>
      </c>
      <c r="AK57" s="45">
        <v>0</v>
      </c>
      <c r="AL57" s="46" t="s">
        <v>8</v>
      </c>
      <c r="AM57" s="55">
        <v>2</v>
      </c>
      <c r="AN57" s="45">
        <v>0</v>
      </c>
      <c r="AO57" s="46" t="s">
        <v>8</v>
      </c>
      <c r="AP57" s="55">
        <v>2</v>
      </c>
      <c r="AQ57" s="45">
        <v>1</v>
      </c>
      <c r="AR57" s="46" t="s">
        <v>8</v>
      </c>
      <c r="AS57" s="47">
        <v>2</v>
      </c>
      <c r="AT57" s="45">
        <v>0</v>
      </c>
      <c r="AU57" s="46" t="s">
        <v>8</v>
      </c>
      <c r="AV57" s="55">
        <v>1</v>
      </c>
      <c r="AW57" s="45">
        <v>0</v>
      </c>
      <c r="AX57" s="46" t="s">
        <v>8</v>
      </c>
      <c r="AY57" s="55">
        <v>2</v>
      </c>
      <c r="AZ57" s="122">
        <v>1</v>
      </c>
      <c r="BA57" s="123" t="s">
        <v>8</v>
      </c>
      <c r="BB57" s="152">
        <v>1</v>
      </c>
    </row>
    <row r="58" spans="1:54" ht="16.5" thickBot="1">
      <c r="A58" s="31"/>
      <c r="B58" s="9"/>
      <c r="C58" s="17"/>
      <c r="D58" s="8" t="s">
        <v>51</v>
      </c>
      <c r="E58" s="9"/>
      <c r="F58" s="9"/>
      <c r="G58" s="65"/>
      <c r="H58" s="51"/>
      <c r="I58" s="66"/>
      <c r="J58" s="166"/>
      <c r="K58" s="167"/>
      <c r="L58" s="168"/>
      <c r="M58" s="166">
        <f>5*3+2*4+5</f>
        <v>28</v>
      </c>
      <c r="N58" s="167"/>
      <c r="O58" s="168"/>
      <c r="P58" s="166">
        <f>5*3+4*4+10</f>
        <v>41</v>
      </c>
      <c r="Q58" s="167"/>
      <c r="R58" s="168"/>
      <c r="S58" s="166">
        <f>8*3+2*4+10</f>
        <v>42</v>
      </c>
      <c r="T58" s="167"/>
      <c r="U58" s="168"/>
      <c r="V58" s="166">
        <f>3*3+4*4+10</f>
        <v>35</v>
      </c>
      <c r="W58" s="167"/>
      <c r="X58" s="168"/>
      <c r="Y58" s="166">
        <f>6*3+8+5</f>
        <v>31</v>
      </c>
      <c r="Z58" s="167"/>
      <c r="AA58" s="168"/>
      <c r="AB58" s="166">
        <f>3*6+8+5</f>
        <v>31</v>
      </c>
      <c r="AC58" s="167"/>
      <c r="AD58" s="168"/>
      <c r="AE58" s="166">
        <f>6*3+8+5</f>
        <v>31</v>
      </c>
      <c r="AF58" s="167"/>
      <c r="AG58" s="168"/>
      <c r="AH58" s="166">
        <f>3*7+4</f>
        <v>25</v>
      </c>
      <c r="AI58" s="167"/>
      <c r="AJ58" s="168"/>
      <c r="AK58" s="166">
        <f>3*6+5</f>
        <v>23</v>
      </c>
      <c r="AL58" s="167"/>
      <c r="AM58" s="168"/>
      <c r="AN58" s="166">
        <f>24+10</f>
        <v>34</v>
      </c>
      <c r="AO58" s="167"/>
      <c r="AP58" s="168"/>
      <c r="AQ58" s="166">
        <f>3*6+15+4</f>
        <v>37</v>
      </c>
      <c r="AR58" s="167"/>
      <c r="AS58" s="168"/>
      <c r="AT58" s="166">
        <f>6*3+8</f>
        <v>26</v>
      </c>
      <c r="AU58" s="167"/>
      <c r="AV58" s="168"/>
      <c r="AW58" s="166">
        <f>12+8+5</f>
        <v>25</v>
      </c>
      <c r="AX58" s="167"/>
      <c r="AY58" s="168"/>
      <c r="AZ58" s="166">
        <f>5*3+15+4</f>
        <v>34</v>
      </c>
      <c r="BA58" s="167"/>
      <c r="BB58" s="168"/>
    </row>
    <row r="59" spans="1:54">
      <c r="A59" s="32">
        <v>49</v>
      </c>
      <c r="B59" s="4">
        <v>28</v>
      </c>
      <c r="C59" s="18" t="s">
        <v>17</v>
      </c>
      <c r="D59" s="144" t="s">
        <v>23</v>
      </c>
      <c r="E59" s="27" t="s">
        <v>7</v>
      </c>
      <c r="F59" s="145" t="s">
        <v>29</v>
      </c>
      <c r="G59" s="67">
        <v>1</v>
      </c>
      <c r="H59" s="46" t="s">
        <v>8</v>
      </c>
      <c r="I59" s="68">
        <v>1</v>
      </c>
      <c r="J59" s="48">
        <f t="shared" ref="J59:J66" si="6">ROUND((P59+AN59+M59+S59+Y59+AB59+AE59+AH59+V59+AK59+AQ59+AZ59+AW59+AT59)/14,0)</f>
        <v>2</v>
      </c>
      <c r="K59" s="49" t="s">
        <v>8</v>
      </c>
      <c r="L59" s="50">
        <f t="shared" ref="L59:L66" si="7">ROUND((R59+AP59+O59+U59+AA59+AD59+AG59+AJ59+X59+AM59+AS59+BB59+AY59+AV59)/14,0)</f>
        <v>1</v>
      </c>
      <c r="M59" s="48">
        <v>2</v>
      </c>
      <c r="N59" s="49" t="s">
        <v>8</v>
      </c>
      <c r="O59" s="50">
        <v>1</v>
      </c>
      <c r="P59" s="48">
        <v>2</v>
      </c>
      <c r="Q59" s="49" t="s">
        <v>8</v>
      </c>
      <c r="R59" s="50">
        <v>1</v>
      </c>
      <c r="S59" s="48">
        <v>2</v>
      </c>
      <c r="T59" s="49" t="s">
        <v>8</v>
      </c>
      <c r="U59" s="50">
        <v>0</v>
      </c>
      <c r="V59" s="48">
        <v>3</v>
      </c>
      <c r="W59" s="49" t="s">
        <v>8</v>
      </c>
      <c r="X59" s="56">
        <v>1</v>
      </c>
      <c r="Y59" s="48">
        <v>2</v>
      </c>
      <c r="Z59" s="49" t="s">
        <v>8</v>
      </c>
      <c r="AA59" s="56">
        <v>1</v>
      </c>
      <c r="AB59" s="48">
        <v>1</v>
      </c>
      <c r="AC59" s="49" t="s">
        <v>8</v>
      </c>
      <c r="AD59" s="73">
        <v>0</v>
      </c>
      <c r="AE59" s="48">
        <v>1</v>
      </c>
      <c r="AF59" s="49" t="s">
        <v>8</v>
      </c>
      <c r="AG59" s="73">
        <v>2</v>
      </c>
      <c r="AH59" s="56">
        <v>2</v>
      </c>
      <c r="AI59" s="49" t="s">
        <v>8</v>
      </c>
      <c r="AJ59" s="56">
        <v>0</v>
      </c>
      <c r="AK59" s="48">
        <v>2</v>
      </c>
      <c r="AL59" s="49" t="s">
        <v>8</v>
      </c>
      <c r="AM59" s="56">
        <v>0</v>
      </c>
      <c r="AN59" s="48">
        <v>2</v>
      </c>
      <c r="AO59" s="49" t="s">
        <v>8</v>
      </c>
      <c r="AP59" s="56">
        <v>0</v>
      </c>
      <c r="AQ59" s="48">
        <v>2</v>
      </c>
      <c r="AR59" s="49" t="s">
        <v>8</v>
      </c>
      <c r="AS59" s="56">
        <v>0</v>
      </c>
      <c r="AT59" s="48">
        <v>2</v>
      </c>
      <c r="AU59" s="49" t="s">
        <v>8</v>
      </c>
      <c r="AV59" s="50">
        <v>1</v>
      </c>
      <c r="AW59" s="48">
        <v>2</v>
      </c>
      <c r="AX59" s="49" t="s">
        <v>8</v>
      </c>
      <c r="AY59" s="56">
        <v>0</v>
      </c>
      <c r="AZ59" s="48">
        <v>2</v>
      </c>
      <c r="BA59" s="49" t="s">
        <v>8</v>
      </c>
      <c r="BB59" s="58">
        <v>0</v>
      </c>
    </row>
    <row r="60" spans="1:54">
      <c r="A60" s="30">
        <v>50</v>
      </c>
      <c r="B60" s="7">
        <v>29</v>
      </c>
      <c r="C60" s="18" t="s">
        <v>24</v>
      </c>
      <c r="D60" s="144" t="s">
        <v>31</v>
      </c>
      <c r="E60" s="27" t="s">
        <v>7</v>
      </c>
      <c r="F60" s="145" t="s">
        <v>35</v>
      </c>
      <c r="G60" s="63">
        <v>2</v>
      </c>
      <c r="H60" s="46" t="s">
        <v>8</v>
      </c>
      <c r="I60" s="64">
        <v>0</v>
      </c>
      <c r="J60" s="45">
        <f t="shared" si="6"/>
        <v>1</v>
      </c>
      <c r="K60" s="46" t="s">
        <v>8</v>
      </c>
      <c r="L60" s="47">
        <f t="shared" si="7"/>
        <v>1</v>
      </c>
      <c r="M60" s="70">
        <v>2</v>
      </c>
      <c r="N60" s="71" t="s">
        <v>8</v>
      </c>
      <c r="O60" s="118">
        <v>1</v>
      </c>
      <c r="P60" s="70">
        <v>2</v>
      </c>
      <c r="Q60" s="71" t="s">
        <v>8</v>
      </c>
      <c r="R60" s="118">
        <v>1</v>
      </c>
      <c r="S60" s="70">
        <v>1</v>
      </c>
      <c r="T60" s="71" t="s">
        <v>8</v>
      </c>
      <c r="U60" s="118">
        <v>0</v>
      </c>
      <c r="V60" s="45">
        <v>0</v>
      </c>
      <c r="W60" s="46" t="s">
        <v>8</v>
      </c>
      <c r="X60" s="55">
        <v>0</v>
      </c>
      <c r="Y60" s="45">
        <v>1</v>
      </c>
      <c r="Z60" s="46" t="s">
        <v>8</v>
      </c>
      <c r="AA60" s="55">
        <v>2</v>
      </c>
      <c r="AB60" s="70">
        <v>1</v>
      </c>
      <c r="AC60" s="71" t="s">
        <v>8</v>
      </c>
      <c r="AD60" s="118">
        <v>0</v>
      </c>
      <c r="AE60" s="45">
        <v>0</v>
      </c>
      <c r="AF60" s="46" t="s">
        <v>8</v>
      </c>
      <c r="AG60" s="47">
        <v>1</v>
      </c>
      <c r="AH60" s="55">
        <v>0</v>
      </c>
      <c r="AI60" s="46" t="s">
        <v>8</v>
      </c>
      <c r="AJ60" s="55">
        <v>1</v>
      </c>
      <c r="AK60" s="70">
        <v>2</v>
      </c>
      <c r="AL60" s="71" t="s">
        <v>8</v>
      </c>
      <c r="AM60" s="117">
        <v>1</v>
      </c>
      <c r="AN60" s="70">
        <v>2</v>
      </c>
      <c r="AO60" s="71" t="s">
        <v>8</v>
      </c>
      <c r="AP60" s="117">
        <v>1</v>
      </c>
      <c r="AQ60" s="45">
        <v>1</v>
      </c>
      <c r="AR60" s="46" t="s">
        <v>8</v>
      </c>
      <c r="AS60" s="55">
        <v>2</v>
      </c>
      <c r="AT60" s="70">
        <v>2</v>
      </c>
      <c r="AU60" s="71" t="s">
        <v>8</v>
      </c>
      <c r="AV60" s="118">
        <v>1</v>
      </c>
      <c r="AW60" s="70">
        <v>2</v>
      </c>
      <c r="AX60" s="71" t="s">
        <v>8</v>
      </c>
      <c r="AY60" s="117">
        <v>1</v>
      </c>
      <c r="AZ60" s="45">
        <v>1</v>
      </c>
      <c r="BA60" s="46" t="s">
        <v>8</v>
      </c>
      <c r="BB60" s="57">
        <v>1</v>
      </c>
    </row>
    <row r="61" spans="1:54">
      <c r="A61" s="30">
        <v>51</v>
      </c>
      <c r="B61" s="7">
        <v>29</v>
      </c>
      <c r="C61" s="18" t="s">
        <v>17</v>
      </c>
      <c r="D61" s="144" t="s">
        <v>20</v>
      </c>
      <c r="E61" s="27" t="s">
        <v>7</v>
      </c>
      <c r="F61" s="145" t="s">
        <v>25</v>
      </c>
      <c r="G61" s="63">
        <v>1</v>
      </c>
      <c r="H61" s="46" t="s">
        <v>8</v>
      </c>
      <c r="I61" s="64">
        <v>1</v>
      </c>
      <c r="J61" s="45">
        <f t="shared" si="6"/>
        <v>2</v>
      </c>
      <c r="K61" s="46" t="s">
        <v>8</v>
      </c>
      <c r="L61" s="47">
        <f t="shared" si="7"/>
        <v>1</v>
      </c>
      <c r="M61" s="45">
        <v>2</v>
      </c>
      <c r="N61" s="46" t="s">
        <v>8</v>
      </c>
      <c r="O61" s="47">
        <v>1</v>
      </c>
      <c r="P61" s="122">
        <v>1</v>
      </c>
      <c r="Q61" s="123" t="s">
        <v>8</v>
      </c>
      <c r="R61" s="124">
        <v>1</v>
      </c>
      <c r="S61" s="45">
        <v>1</v>
      </c>
      <c r="T61" s="46" t="s">
        <v>8</v>
      </c>
      <c r="U61" s="47">
        <v>0</v>
      </c>
      <c r="V61" s="45">
        <v>2</v>
      </c>
      <c r="W61" s="46" t="s">
        <v>8</v>
      </c>
      <c r="X61" s="55">
        <v>1</v>
      </c>
      <c r="Y61" s="45">
        <v>2</v>
      </c>
      <c r="Z61" s="46" t="s">
        <v>8</v>
      </c>
      <c r="AA61" s="55">
        <v>1</v>
      </c>
      <c r="AB61" s="45">
        <v>2</v>
      </c>
      <c r="AC61" s="46" t="s">
        <v>8</v>
      </c>
      <c r="AD61" s="47">
        <v>1</v>
      </c>
      <c r="AE61" s="45">
        <v>1</v>
      </c>
      <c r="AF61" s="46" t="s">
        <v>8</v>
      </c>
      <c r="AG61" s="47">
        <v>2</v>
      </c>
      <c r="AH61" s="55">
        <v>1</v>
      </c>
      <c r="AI61" s="46" t="s">
        <v>8</v>
      </c>
      <c r="AJ61" s="55">
        <v>0</v>
      </c>
      <c r="AK61" s="45">
        <v>2</v>
      </c>
      <c r="AL61" s="46" t="s">
        <v>8</v>
      </c>
      <c r="AM61" s="55">
        <v>1</v>
      </c>
      <c r="AN61" s="45">
        <v>1</v>
      </c>
      <c r="AO61" s="46" t="s">
        <v>8</v>
      </c>
      <c r="AP61" s="55">
        <v>0</v>
      </c>
      <c r="AQ61" s="45">
        <v>3</v>
      </c>
      <c r="AR61" s="46" t="s">
        <v>8</v>
      </c>
      <c r="AS61" s="55">
        <v>1</v>
      </c>
      <c r="AT61" s="45">
        <v>2</v>
      </c>
      <c r="AU61" s="46" t="s">
        <v>8</v>
      </c>
      <c r="AV61" s="47">
        <v>1</v>
      </c>
      <c r="AW61" s="45">
        <v>2</v>
      </c>
      <c r="AX61" s="46" t="s">
        <v>8</v>
      </c>
      <c r="AY61" s="55">
        <v>1</v>
      </c>
      <c r="AZ61" s="122">
        <v>1</v>
      </c>
      <c r="BA61" s="123" t="s">
        <v>8</v>
      </c>
      <c r="BB61" s="153">
        <v>1</v>
      </c>
    </row>
    <row r="62" spans="1:54">
      <c r="A62" s="30">
        <v>52</v>
      </c>
      <c r="B62" s="7">
        <v>30</v>
      </c>
      <c r="C62" s="18" t="s">
        <v>24</v>
      </c>
      <c r="D62" s="144" t="s">
        <v>36</v>
      </c>
      <c r="E62" s="27" t="s">
        <v>7</v>
      </c>
      <c r="F62" s="145" t="s">
        <v>18</v>
      </c>
      <c r="G62" s="63">
        <v>1</v>
      </c>
      <c r="H62" s="46" t="s">
        <v>8</v>
      </c>
      <c r="I62" s="64">
        <v>1</v>
      </c>
      <c r="J62" s="122">
        <f t="shared" si="6"/>
        <v>1</v>
      </c>
      <c r="K62" s="123" t="s">
        <v>8</v>
      </c>
      <c r="L62" s="124">
        <f t="shared" si="7"/>
        <v>1</v>
      </c>
      <c r="M62" s="122">
        <v>1</v>
      </c>
      <c r="N62" s="123" t="s">
        <v>8</v>
      </c>
      <c r="O62" s="124">
        <v>1</v>
      </c>
      <c r="P62" s="121">
        <v>0</v>
      </c>
      <c r="Q62" s="115" t="s">
        <v>8</v>
      </c>
      <c r="R62" s="120">
        <v>0</v>
      </c>
      <c r="S62" s="45">
        <v>1</v>
      </c>
      <c r="T62" s="46" t="s">
        <v>8</v>
      </c>
      <c r="U62" s="47">
        <v>0</v>
      </c>
      <c r="V62" s="45">
        <v>1</v>
      </c>
      <c r="W62" s="46" t="s">
        <v>8</v>
      </c>
      <c r="X62" s="55">
        <v>0</v>
      </c>
      <c r="Y62" s="122">
        <v>1</v>
      </c>
      <c r="Z62" s="123" t="s">
        <v>8</v>
      </c>
      <c r="AA62" s="125">
        <v>1</v>
      </c>
      <c r="AB62" s="45">
        <v>1</v>
      </c>
      <c r="AC62" s="46" t="s">
        <v>8</v>
      </c>
      <c r="AD62" s="47">
        <v>0</v>
      </c>
      <c r="AE62" s="45">
        <v>1</v>
      </c>
      <c r="AF62" s="46" t="s">
        <v>8</v>
      </c>
      <c r="AG62" s="47">
        <v>0</v>
      </c>
      <c r="AH62" s="55">
        <v>0</v>
      </c>
      <c r="AI62" s="46" t="s">
        <v>8</v>
      </c>
      <c r="AJ62" s="55">
        <v>1</v>
      </c>
      <c r="AK62" s="45">
        <v>2</v>
      </c>
      <c r="AL62" s="46" t="s">
        <v>8</v>
      </c>
      <c r="AM62" s="55">
        <v>1</v>
      </c>
      <c r="AN62" s="45">
        <v>1</v>
      </c>
      <c r="AO62" s="46" t="s">
        <v>8</v>
      </c>
      <c r="AP62" s="55">
        <v>2</v>
      </c>
      <c r="AQ62" s="122">
        <v>1</v>
      </c>
      <c r="AR62" s="123" t="s">
        <v>8</v>
      </c>
      <c r="AS62" s="125">
        <v>1</v>
      </c>
      <c r="AT62" s="45">
        <v>2</v>
      </c>
      <c r="AU62" s="46" t="s">
        <v>8</v>
      </c>
      <c r="AV62" s="47">
        <v>1</v>
      </c>
      <c r="AW62" s="45">
        <v>2</v>
      </c>
      <c r="AX62" s="46" t="s">
        <v>8</v>
      </c>
      <c r="AY62" s="55">
        <v>1</v>
      </c>
      <c r="AZ62" s="122">
        <v>1</v>
      </c>
      <c r="BA62" s="123" t="s">
        <v>8</v>
      </c>
      <c r="BB62" s="153">
        <v>1</v>
      </c>
    </row>
    <row r="63" spans="1:54">
      <c r="A63" s="89">
        <v>53</v>
      </c>
      <c r="B63" s="90">
        <v>30</v>
      </c>
      <c r="C63" s="18" t="s">
        <v>17</v>
      </c>
      <c r="D63" s="146" t="s">
        <v>2</v>
      </c>
      <c r="E63" s="91" t="s">
        <v>7</v>
      </c>
      <c r="F63" s="147" t="s">
        <v>42</v>
      </c>
      <c r="G63" s="63">
        <v>2</v>
      </c>
      <c r="H63" s="46" t="s">
        <v>8</v>
      </c>
      <c r="I63" s="64">
        <v>0</v>
      </c>
      <c r="J63" s="122">
        <f t="shared" si="6"/>
        <v>2</v>
      </c>
      <c r="K63" s="123" t="s">
        <v>8</v>
      </c>
      <c r="L63" s="124">
        <f t="shared" si="7"/>
        <v>0</v>
      </c>
      <c r="M63" s="70">
        <v>2</v>
      </c>
      <c r="N63" s="71" t="s">
        <v>8</v>
      </c>
      <c r="O63" s="118">
        <v>1</v>
      </c>
      <c r="P63" s="121">
        <v>3</v>
      </c>
      <c r="Q63" s="115" t="s">
        <v>8</v>
      </c>
      <c r="R63" s="120">
        <v>1</v>
      </c>
      <c r="S63" s="70">
        <v>1</v>
      </c>
      <c r="T63" s="71" t="s">
        <v>8</v>
      </c>
      <c r="U63" s="118">
        <v>0</v>
      </c>
      <c r="V63" s="122">
        <v>2</v>
      </c>
      <c r="W63" s="123" t="s">
        <v>8</v>
      </c>
      <c r="X63" s="125">
        <v>0</v>
      </c>
      <c r="Y63" s="70">
        <v>2</v>
      </c>
      <c r="Z63" s="71" t="s">
        <v>8</v>
      </c>
      <c r="AA63" s="117">
        <v>1</v>
      </c>
      <c r="AB63" s="70">
        <v>1</v>
      </c>
      <c r="AC63" s="71" t="s">
        <v>8</v>
      </c>
      <c r="AD63" s="118">
        <v>0</v>
      </c>
      <c r="AE63" s="122">
        <v>2</v>
      </c>
      <c r="AF63" s="123" t="s">
        <v>8</v>
      </c>
      <c r="AG63" s="124">
        <v>0</v>
      </c>
      <c r="AH63" s="117">
        <v>2</v>
      </c>
      <c r="AI63" s="71" t="s">
        <v>8</v>
      </c>
      <c r="AJ63" s="117">
        <v>1</v>
      </c>
      <c r="AK63" s="122">
        <v>2</v>
      </c>
      <c r="AL63" s="123" t="s">
        <v>8</v>
      </c>
      <c r="AM63" s="125">
        <v>0</v>
      </c>
      <c r="AN63" s="122">
        <v>2</v>
      </c>
      <c r="AO63" s="123" t="s">
        <v>8</v>
      </c>
      <c r="AP63" s="125">
        <v>0</v>
      </c>
      <c r="AQ63" s="122">
        <v>2</v>
      </c>
      <c r="AR63" s="123" t="s">
        <v>8</v>
      </c>
      <c r="AS63" s="125">
        <v>0</v>
      </c>
      <c r="AT63" s="70">
        <v>2</v>
      </c>
      <c r="AU63" s="71" t="s">
        <v>8</v>
      </c>
      <c r="AV63" s="118">
        <v>1</v>
      </c>
      <c r="AW63" s="121">
        <v>3</v>
      </c>
      <c r="AX63" s="115" t="s">
        <v>8</v>
      </c>
      <c r="AY63" s="119">
        <v>1</v>
      </c>
      <c r="AZ63" s="122">
        <v>2</v>
      </c>
      <c r="BA63" s="123" t="s">
        <v>8</v>
      </c>
      <c r="BB63" s="153">
        <v>0</v>
      </c>
    </row>
    <row r="64" spans="1:54">
      <c r="A64" s="89">
        <v>54</v>
      </c>
      <c r="B64" s="90">
        <v>1</v>
      </c>
      <c r="C64" s="18" t="s">
        <v>24</v>
      </c>
      <c r="D64" s="146" t="s">
        <v>3</v>
      </c>
      <c r="E64" s="91" t="s">
        <v>7</v>
      </c>
      <c r="F64" s="147" t="s">
        <v>48</v>
      </c>
      <c r="G64" s="63">
        <v>0</v>
      </c>
      <c r="H64" s="46" t="s">
        <v>8</v>
      </c>
      <c r="I64" s="64">
        <v>0</v>
      </c>
      <c r="J64" s="45">
        <f t="shared" si="6"/>
        <v>2</v>
      </c>
      <c r="K64" s="46" t="s">
        <v>8</v>
      </c>
      <c r="L64" s="47">
        <f t="shared" si="7"/>
        <v>0</v>
      </c>
      <c r="M64" s="45">
        <v>2</v>
      </c>
      <c r="N64" s="46" t="s">
        <v>8</v>
      </c>
      <c r="O64" s="47">
        <v>0</v>
      </c>
      <c r="P64" s="45">
        <v>2</v>
      </c>
      <c r="Q64" s="46" t="s">
        <v>8</v>
      </c>
      <c r="R64" s="47">
        <v>0</v>
      </c>
      <c r="S64" s="45">
        <v>1</v>
      </c>
      <c r="T64" s="46" t="s">
        <v>8</v>
      </c>
      <c r="U64" s="47">
        <v>0</v>
      </c>
      <c r="V64" s="45">
        <v>2</v>
      </c>
      <c r="W64" s="46" t="s">
        <v>8</v>
      </c>
      <c r="X64" s="55">
        <v>0</v>
      </c>
      <c r="Y64" s="45">
        <v>2</v>
      </c>
      <c r="Z64" s="46" t="s">
        <v>8</v>
      </c>
      <c r="AA64" s="55">
        <v>1</v>
      </c>
      <c r="AB64" s="45">
        <v>2</v>
      </c>
      <c r="AC64" s="46" t="s">
        <v>8</v>
      </c>
      <c r="AD64" s="47">
        <v>0</v>
      </c>
      <c r="AE64" s="45">
        <v>1</v>
      </c>
      <c r="AF64" s="46" t="s">
        <v>8</v>
      </c>
      <c r="AG64" s="47">
        <v>0</v>
      </c>
      <c r="AH64" s="55">
        <v>2</v>
      </c>
      <c r="AI64" s="46" t="s">
        <v>8</v>
      </c>
      <c r="AJ64" s="55">
        <v>0</v>
      </c>
      <c r="AK64" s="45">
        <v>2</v>
      </c>
      <c r="AL64" s="46" t="s">
        <v>8</v>
      </c>
      <c r="AM64" s="55">
        <v>0</v>
      </c>
      <c r="AN64" s="45">
        <v>2</v>
      </c>
      <c r="AO64" s="46" t="s">
        <v>8</v>
      </c>
      <c r="AP64" s="55">
        <v>0</v>
      </c>
      <c r="AQ64" s="45">
        <v>2</v>
      </c>
      <c r="AR64" s="46" t="s">
        <v>8</v>
      </c>
      <c r="AS64" s="55">
        <v>0</v>
      </c>
      <c r="AT64" s="45">
        <v>2</v>
      </c>
      <c r="AU64" s="46" t="s">
        <v>8</v>
      </c>
      <c r="AV64" s="47">
        <v>0</v>
      </c>
      <c r="AW64" s="45">
        <v>2</v>
      </c>
      <c r="AX64" s="46" t="s">
        <v>8</v>
      </c>
      <c r="AY64" s="55">
        <v>0</v>
      </c>
      <c r="AZ64" s="45">
        <v>2</v>
      </c>
      <c r="BA64" s="46" t="s">
        <v>8</v>
      </c>
      <c r="BB64" s="57">
        <v>0</v>
      </c>
    </row>
    <row r="65" spans="1:70">
      <c r="A65" s="89">
        <v>55</v>
      </c>
      <c r="B65" s="90">
        <v>1</v>
      </c>
      <c r="C65" s="18" t="s">
        <v>17</v>
      </c>
      <c r="D65" s="146" t="s">
        <v>39</v>
      </c>
      <c r="E65" s="91" t="s">
        <v>7</v>
      </c>
      <c r="F65" s="147" t="s">
        <v>19</v>
      </c>
      <c r="G65" s="63">
        <v>0</v>
      </c>
      <c r="H65" s="46" t="s">
        <v>8</v>
      </c>
      <c r="I65" s="64">
        <v>0</v>
      </c>
      <c r="J65" s="45">
        <f t="shared" si="6"/>
        <v>2</v>
      </c>
      <c r="K65" s="46" t="s">
        <v>8</v>
      </c>
      <c r="L65" s="47">
        <f t="shared" si="7"/>
        <v>0</v>
      </c>
      <c r="M65" s="45">
        <v>3</v>
      </c>
      <c r="N65" s="46" t="s">
        <v>8</v>
      </c>
      <c r="O65" s="47">
        <v>1</v>
      </c>
      <c r="P65" s="45">
        <v>2</v>
      </c>
      <c r="Q65" s="46" t="s">
        <v>8</v>
      </c>
      <c r="R65" s="47">
        <v>1</v>
      </c>
      <c r="S65" s="45">
        <v>1</v>
      </c>
      <c r="T65" s="46" t="s">
        <v>8</v>
      </c>
      <c r="U65" s="47">
        <v>0</v>
      </c>
      <c r="V65" s="45">
        <v>2</v>
      </c>
      <c r="W65" s="46" t="s">
        <v>8</v>
      </c>
      <c r="X65" s="55">
        <v>0</v>
      </c>
      <c r="Y65" s="45">
        <v>2</v>
      </c>
      <c r="Z65" s="46" t="s">
        <v>8</v>
      </c>
      <c r="AA65" s="55">
        <v>1</v>
      </c>
      <c r="AB65" s="45">
        <v>2</v>
      </c>
      <c r="AC65" s="46" t="s">
        <v>8</v>
      </c>
      <c r="AD65" s="47">
        <v>0</v>
      </c>
      <c r="AE65" s="45">
        <v>2</v>
      </c>
      <c r="AF65" s="46" t="s">
        <v>8</v>
      </c>
      <c r="AG65" s="47">
        <v>0</v>
      </c>
      <c r="AH65" s="55">
        <v>1</v>
      </c>
      <c r="AI65" s="46" t="s">
        <v>8</v>
      </c>
      <c r="AJ65" s="55">
        <v>0</v>
      </c>
      <c r="AK65" s="45">
        <v>2</v>
      </c>
      <c r="AL65" s="46" t="s">
        <v>8</v>
      </c>
      <c r="AM65" s="55">
        <v>0</v>
      </c>
      <c r="AN65" s="45">
        <v>1</v>
      </c>
      <c r="AO65" s="46" t="s">
        <v>8</v>
      </c>
      <c r="AP65" s="55">
        <v>0</v>
      </c>
      <c r="AQ65" s="45">
        <v>2</v>
      </c>
      <c r="AR65" s="46" t="s">
        <v>8</v>
      </c>
      <c r="AS65" s="55">
        <v>0</v>
      </c>
      <c r="AT65" s="45">
        <v>2</v>
      </c>
      <c r="AU65" s="46" t="s">
        <v>8</v>
      </c>
      <c r="AV65" s="47">
        <v>1</v>
      </c>
      <c r="AW65" s="45">
        <v>2</v>
      </c>
      <c r="AX65" s="46" t="s">
        <v>8</v>
      </c>
      <c r="AY65" s="55">
        <v>0</v>
      </c>
      <c r="AZ65" s="45">
        <v>2</v>
      </c>
      <c r="BA65" s="46" t="s">
        <v>8</v>
      </c>
      <c r="BB65" s="57">
        <v>0</v>
      </c>
    </row>
    <row r="66" spans="1:70" ht="16.5" thickBot="1">
      <c r="A66" s="89">
        <v>56</v>
      </c>
      <c r="B66" s="90">
        <v>2</v>
      </c>
      <c r="C66" s="18" t="s">
        <v>24</v>
      </c>
      <c r="D66" s="146" t="s">
        <v>47</v>
      </c>
      <c r="E66" s="91" t="s">
        <v>7</v>
      </c>
      <c r="F66" s="147" t="s">
        <v>45</v>
      </c>
      <c r="G66" s="63">
        <v>0</v>
      </c>
      <c r="H66" s="46" t="s">
        <v>8</v>
      </c>
      <c r="I66" s="64">
        <v>0</v>
      </c>
      <c r="J66" s="121">
        <f t="shared" si="6"/>
        <v>1</v>
      </c>
      <c r="K66" s="115" t="s">
        <v>8</v>
      </c>
      <c r="L66" s="120">
        <f t="shared" si="7"/>
        <v>1</v>
      </c>
      <c r="M66" s="121">
        <v>1</v>
      </c>
      <c r="N66" s="115" t="s">
        <v>8</v>
      </c>
      <c r="O66" s="120">
        <v>1</v>
      </c>
      <c r="P66" s="121">
        <v>1</v>
      </c>
      <c r="Q66" s="115" t="s">
        <v>8</v>
      </c>
      <c r="R66" s="120">
        <v>1</v>
      </c>
      <c r="S66" s="45">
        <v>1</v>
      </c>
      <c r="T66" s="46" t="s">
        <v>8</v>
      </c>
      <c r="U66" s="55">
        <v>0</v>
      </c>
      <c r="V66" s="121">
        <v>1</v>
      </c>
      <c r="W66" s="115" t="s">
        <v>8</v>
      </c>
      <c r="X66" s="119">
        <v>1</v>
      </c>
      <c r="Y66" s="45">
        <v>2</v>
      </c>
      <c r="Z66" s="46" t="s">
        <v>8</v>
      </c>
      <c r="AA66" s="55">
        <v>1</v>
      </c>
      <c r="AB66" s="45">
        <v>1</v>
      </c>
      <c r="AC66" s="46" t="s">
        <v>8</v>
      </c>
      <c r="AD66" s="55">
        <v>0</v>
      </c>
      <c r="AE66" s="55">
        <v>0</v>
      </c>
      <c r="AF66" s="46" t="s">
        <v>8</v>
      </c>
      <c r="AG66" s="55">
        <v>1</v>
      </c>
      <c r="AH66" s="45">
        <v>1</v>
      </c>
      <c r="AI66" s="46" t="s">
        <v>8</v>
      </c>
      <c r="AJ66" s="55">
        <v>2</v>
      </c>
      <c r="AK66" s="45">
        <v>2</v>
      </c>
      <c r="AL66" s="46" t="s">
        <v>8</v>
      </c>
      <c r="AM66" s="55">
        <v>0</v>
      </c>
      <c r="AN66" s="45">
        <v>1</v>
      </c>
      <c r="AO66" s="46" t="s">
        <v>8</v>
      </c>
      <c r="AP66" s="55">
        <v>0</v>
      </c>
      <c r="AQ66" s="45">
        <v>1</v>
      </c>
      <c r="AR66" s="46" t="s">
        <v>8</v>
      </c>
      <c r="AS66" s="47">
        <v>0</v>
      </c>
      <c r="AT66" s="121">
        <v>1</v>
      </c>
      <c r="AU66" s="115" t="s">
        <v>8</v>
      </c>
      <c r="AV66" s="119">
        <v>1</v>
      </c>
      <c r="AW66" s="45">
        <v>2</v>
      </c>
      <c r="AX66" s="46" t="s">
        <v>8</v>
      </c>
      <c r="AY66" s="97">
        <v>1</v>
      </c>
      <c r="AZ66" s="208">
        <v>1</v>
      </c>
      <c r="BA66" s="115" t="s">
        <v>8</v>
      </c>
      <c r="BB66" s="209">
        <v>1</v>
      </c>
    </row>
    <row r="67" spans="1:70" ht="16.5" thickBot="1">
      <c r="A67" s="31"/>
      <c r="B67" s="9"/>
      <c r="C67" s="17"/>
      <c r="D67" s="143" t="s">
        <v>80</v>
      </c>
      <c r="E67" s="9"/>
      <c r="F67" s="9"/>
      <c r="G67" s="65"/>
      <c r="H67" s="51"/>
      <c r="I67" s="66"/>
      <c r="J67" s="166"/>
      <c r="K67" s="167"/>
      <c r="L67" s="168"/>
      <c r="M67" s="166">
        <f>6+4+5</f>
        <v>15</v>
      </c>
      <c r="N67" s="167"/>
      <c r="O67" s="168"/>
      <c r="P67" s="166">
        <f>3+5+12</f>
        <v>20</v>
      </c>
      <c r="Q67" s="167"/>
      <c r="R67" s="173"/>
      <c r="S67" s="166">
        <v>6</v>
      </c>
      <c r="T67" s="167"/>
      <c r="U67" s="173"/>
      <c r="V67" s="166">
        <v>9</v>
      </c>
      <c r="W67" s="167"/>
      <c r="X67" s="167"/>
      <c r="Y67" s="166">
        <v>8</v>
      </c>
      <c r="Z67" s="167"/>
      <c r="AA67" s="167"/>
      <c r="AB67" s="166">
        <v>6</v>
      </c>
      <c r="AC67" s="167"/>
      <c r="AD67" s="167"/>
      <c r="AE67" s="166">
        <v>5</v>
      </c>
      <c r="AF67" s="167"/>
      <c r="AG67" s="168"/>
      <c r="AH67" s="166">
        <v>3</v>
      </c>
      <c r="AI67" s="167"/>
      <c r="AJ67" s="168"/>
      <c r="AK67" s="166">
        <v>8</v>
      </c>
      <c r="AL67" s="167"/>
      <c r="AM67" s="167"/>
      <c r="AN67" s="166">
        <v>8</v>
      </c>
      <c r="AO67" s="167"/>
      <c r="AP67" s="167"/>
      <c r="AQ67" s="166">
        <v>10</v>
      </c>
      <c r="AR67" s="167"/>
      <c r="AS67" s="167"/>
      <c r="AT67" s="166">
        <v>10</v>
      </c>
      <c r="AU67" s="167"/>
      <c r="AV67" s="173"/>
      <c r="AW67" s="166">
        <v>7</v>
      </c>
      <c r="AX67" s="167"/>
      <c r="AY67" s="167"/>
      <c r="AZ67" s="166">
        <v>19</v>
      </c>
      <c r="BA67" s="167"/>
      <c r="BB67" s="182"/>
    </row>
    <row r="68" spans="1:70">
      <c r="A68" s="89">
        <v>57</v>
      </c>
      <c r="B68" s="90">
        <v>4</v>
      </c>
      <c r="C68" s="18" t="s">
        <v>17</v>
      </c>
      <c r="D68" s="146" t="s">
        <v>2</v>
      </c>
      <c r="E68" s="91" t="s">
        <v>7</v>
      </c>
      <c r="F68" s="147" t="s">
        <v>3</v>
      </c>
      <c r="G68" s="63"/>
      <c r="H68" s="46" t="s">
        <v>8</v>
      </c>
      <c r="I68" s="64"/>
      <c r="J68" s="45">
        <f t="shared" ref="J68:J71" si="8">ROUND((P68+AN68+M68+S68+Y68+AB68+AE68+AH68+V68+AK68+AQ68+AZ68+AW68+AT68)/14,0)</f>
        <v>1</v>
      </c>
      <c r="K68" s="46" t="s">
        <v>8</v>
      </c>
      <c r="L68" s="47">
        <f t="shared" ref="L68:L71" si="9">ROUND((R68+AP68+O68+U68+AA68+AD68+AG68+AJ68+X68+AM68+AS68+BB68+AY68+AV68)/14,0)</f>
        <v>1</v>
      </c>
      <c r="M68" s="45">
        <v>1</v>
      </c>
      <c r="N68" s="46" t="s">
        <v>8</v>
      </c>
      <c r="O68" s="47">
        <v>1</v>
      </c>
      <c r="P68" s="45">
        <v>1</v>
      </c>
      <c r="Q68" s="46" t="s">
        <v>8</v>
      </c>
      <c r="R68" s="47">
        <v>2</v>
      </c>
      <c r="S68" s="45">
        <v>0</v>
      </c>
      <c r="T68" s="46" t="s">
        <v>8</v>
      </c>
      <c r="U68" s="47">
        <v>1</v>
      </c>
      <c r="V68" s="45">
        <v>1</v>
      </c>
      <c r="W68" s="46" t="s">
        <v>8</v>
      </c>
      <c r="X68" s="55">
        <v>2</v>
      </c>
      <c r="Y68" s="45">
        <v>1</v>
      </c>
      <c r="Z68" s="46" t="s">
        <v>8</v>
      </c>
      <c r="AA68" s="55">
        <v>2</v>
      </c>
      <c r="AB68" s="45">
        <v>1</v>
      </c>
      <c r="AC68" s="46" t="s">
        <v>8</v>
      </c>
      <c r="AD68" s="55">
        <v>1</v>
      </c>
      <c r="AE68" s="45">
        <v>0</v>
      </c>
      <c r="AF68" s="46" t="s">
        <v>8</v>
      </c>
      <c r="AG68" s="47">
        <v>2</v>
      </c>
      <c r="AH68" s="55">
        <v>0</v>
      </c>
      <c r="AI68" s="46" t="s">
        <v>8</v>
      </c>
      <c r="AJ68" s="55">
        <v>1</v>
      </c>
      <c r="AK68" s="45">
        <v>2</v>
      </c>
      <c r="AL68" s="46" t="s">
        <v>8</v>
      </c>
      <c r="AM68" s="55">
        <v>3</v>
      </c>
      <c r="AN68" s="45">
        <v>0</v>
      </c>
      <c r="AO68" s="46" t="s">
        <v>8</v>
      </c>
      <c r="AP68" s="55">
        <v>0</v>
      </c>
      <c r="AQ68" s="45">
        <v>1</v>
      </c>
      <c r="AR68" s="46" t="s">
        <v>8</v>
      </c>
      <c r="AS68" s="55">
        <v>0</v>
      </c>
      <c r="AT68" s="45">
        <v>2</v>
      </c>
      <c r="AU68" s="46" t="s">
        <v>8</v>
      </c>
      <c r="AV68" s="47">
        <v>1</v>
      </c>
      <c r="AW68" s="45">
        <v>1</v>
      </c>
      <c r="AX68" s="46" t="s">
        <v>8</v>
      </c>
      <c r="AY68" s="55">
        <v>2</v>
      </c>
      <c r="AZ68" s="45">
        <v>1</v>
      </c>
      <c r="BA68" s="46" t="s">
        <v>8</v>
      </c>
      <c r="BB68" s="57">
        <v>1</v>
      </c>
    </row>
    <row r="69" spans="1:70">
      <c r="A69" s="89">
        <v>58</v>
      </c>
      <c r="B69" s="90">
        <v>5</v>
      </c>
      <c r="C69" s="18" t="s">
        <v>24</v>
      </c>
      <c r="D69" s="146" t="s">
        <v>23</v>
      </c>
      <c r="E69" s="91" t="s">
        <v>7</v>
      </c>
      <c r="F69" s="147" t="s">
        <v>31</v>
      </c>
      <c r="G69" s="63"/>
      <c r="H69" s="46" t="s">
        <v>8</v>
      </c>
      <c r="I69" s="64"/>
      <c r="J69" s="45">
        <f t="shared" si="8"/>
        <v>1</v>
      </c>
      <c r="K69" s="46" t="s">
        <v>8</v>
      </c>
      <c r="L69" s="47">
        <f t="shared" si="9"/>
        <v>1</v>
      </c>
      <c r="M69" s="45">
        <v>2</v>
      </c>
      <c r="N69" s="46" t="s">
        <v>8</v>
      </c>
      <c r="O69" s="47">
        <v>1</v>
      </c>
      <c r="P69" s="45">
        <v>1</v>
      </c>
      <c r="Q69" s="46" t="s">
        <v>8</v>
      </c>
      <c r="R69" s="47">
        <v>2</v>
      </c>
      <c r="S69" s="45">
        <v>1</v>
      </c>
      <c r="T69" s="46" t="s">
        <v>8</v>
      </c>
      <c r="U69" s="47">
        <v>0</v>
      </c>
      <c r="V69" s="45">
        <v>1</v>
      </c>
      <c r="W69" s="46" t="s">
        <v>8</v>
      </c>
      <c r="X69" s="55">
        <v>1</v>
      </c>
      <c r="Y69" s="45">
        <v>2</v>
      </c>
      <c r="Z69" s="46" t="s">
        <v>8</v>
      </c>
      <c r="AA69" s="55">
        <v>1</v>
      </c>
      <c r="AB69" s="45">
        <v>1</v>
      </c>
      <c r="AC69" s="46" t="s">
        <v>8</v>
      </c>
      <c r="AD69" s="55">
        <v>1</v>
      </c>
      <c r="AE69" s="45">
        <v>2</v>
      </c>
      <c r="AF69" s="46" t="s">
        <v>8</v>
      </c>
      <c r="AG69" s="47">
        <v>1</v>
      </c>
      <c r="AH69" s="55">
        <v>1</v>
      </c>
      <c r="AI69" s="46" t="s">
        <v>8</v>
      </c>
      <c r="AJ69" s="55">
        <v>0</v>
      </c>
      <c r="AK69" s="45">
        <v>3</v>
      </c>
      <c r="AL69" s="46" t="s">
        <v>8</v>
      </c>
      <c r="AM69" s="55">
        <v>1</v>
      </c>
      <c r="AN69" s="45">
        <v>0</v>
      </c>
      <c r="AO69" s="46" t="s">
        <v>8</v>
      </c>
      <c r="AP69" s="55">
        <v>0</v>
      </c>
      <c r="AQ69" s="45">
        <v>2</v>
      </c>
      <c r="AR69" s="46" t="s">
        <v>8</v>
      </c>
      <c r="AS69" s="55">
        <v>1</v>
      </c>
      <c r="AT69" s="45">
        <v>1</v>
      </c>
      <c r="AU69" s="46" t="s">
        <v>8</v>
      </c>
      <c r="AV69" s="47">
        <v>1</v>
      </c>
      <c r="AW69" s="45">
        <v>2</v>
      </c>
      <c r="AX69" s="46" t="s">
        <v>8</v>
      </c>
      <c r="AY69" s="55">
        <v>0</v>
      </c>
      <c r="AZ69" s="45">
        <v>1</v>
      </c>
      <c r="BA69" s="46" t="s">
        <v>8</v>
      </c>
      <c r="BB69" s="57">
        <v>1</v>
      </c>
    </row>
    <row r="70" spans="1:70">
      <c r="A70" s="89">
        <v>59</v>
      </c>
      <c r="B70" s="90">
        <v>5</v>
      </c>
      <c r="C70" s="18" t="s">
        <v>17</v>
      </c>
      <c r="D70" s="146" t="s">
        <v>39</v>
      </c>
      <c r="E70" s="91" t="s">
        <v>7</v>
      </c>
      <c r="F70" s="147" t="s">
        <v>47</v>
      </c>
      <c r="G70" s="63"/>
      <c r="H70" s="46" t="s">
        <v>8</v>
      </c>
      <c r="I70" s="64"/>
      <c r="J70" s="45">
        <f t="shared" si="8"/>
        <v>1</v>
      </c>
      <c r="K70" s="46" t="s">
        <v>8</v>
      </c>
      <c r="L70" s="47">
        <f t="shared" si="9"/>
        <v>1</v>
      </c>
      <c r="M70" s="45">
        <v>2</v>
      </c>
      <c r="N70" s="46" t="s">
        <v>8</v>
      </c>
      <c r="O70" s="47">
        <v>1</v>
      </c>
      <c r="P70" s="45">
        <v>1</v>
      </c>
      <c r="Q70" s="46" t="s">
        <v>8</v>
      </c>
      <c r="R70" s="47">
        <v>0</v>
      </c>
      <c r="S70" s="45">
        <v>1</v>
      </c>
      <c r="T70" s="46" t="s">
        <v>8</v>
      </c>
      <c r="U70" s="47">
        <v>0</v>
      </c>
      <c r="V70" s="45">
        <v>0</v>
      </c>
      <c r="W70" s="46" t="s">
        <v>8</v>
      </c>
      <c r="X70" s="55">
        <v>0</v>
      </c>
      <c r="Y70" s="45">
        <v>1</v>
      </c>
      <c r="Z70" s="46" t="s">
        <v>8</v>
      </c>
      <c r="AA70" s="55">
        <v>2</v>
      </c>
      <c r="AB70" s="45">
        <v>1</v>
      </c>
      <c r="AC70" s="46" t="s">
        <v>8</v>
      </c>
      <c r="AD70" s="55">
        <v>0</v>
      </c>
      <c r="AE70" s="45">
        <v>1</v>
      </c>
      <c r="AF70" s="46" t="s">
        <v>8</v>
      </c>
      <c r="AG70" s="47">
        <v>0</v>
      </c>
      <c r="AH70" s="55">
        <v>1</v>
      </c>
      <c r="AI70" s="46" t="s">
        <v>8</v>
      </c>
      <c r="AJ70" s="55">
        <v>0</v>
      </c>
      <c r="AK70" s="45">
        <v>2</v>
      </c>
      <c r="AL70" s="46" t="s">
        <v>8</v>
      </c>
      <c r="AM70" s="55">
        <v>1</v>
      </c>
      <c r="AN70" s="45">
        <v>0</v>
      </c>
      <c r="AO70" s="46" t="s">
        <v>8</v>
      </c>
      <c r="AP70" s="55">
        <v>0</v>
      </c>
      <c r="AQ70" s="45">
        <v>1</v>
      </c>
      <c r="AR70" s="46" t="s">
        <v>8</v>
      </c>
      <c r="AS70" s="55">
        <v>0</v>
      </c>
      <c r="AT70" s="45">
        <v>1</v>
      </c>
      <c r="AU70" s="46" t="s">
        <v>8</v>
      </c>
      <c r="AV70" s="47">
        <v>2</v>
      </c>
      <c r="AW70" s="45">
        <v>2</v>
      </c>
      <c r="AX70" s="46" t="s">
        <v>8</v>
      </c>
      <c r="AY70" s="55">
        <v>1</v>
      </c>
      <c r="AZ70" s="45">
        <v>1</v>
      </c>
      <c r="BA70" s="46" t="s">
        <v>8</v>
      </c>
      <c r="BB70" s="57">
        <v>1</v>
      </c>
    </row>
    <row r="71" spans="1:70" ht="16.5" thickBot="1">
      <c r="A71" s="89">
        <v>60</v>
      </c>
      <c r="B71" s="90">
        <v>6</v>
      </c>
      <c r="C71" s="18" t="s">
        <v>24</v>
      </c>
      <c r="D71" s="146" t="s">
        <v>20</v>
      </c>
      <c r="E71" s="91" t="s">
        <v>7</v>
      </c>
      <c r="F71" s="147" t="s">
        <v>36</v>
      </c>
      <c r="G71" s="63"/>
      <c r="H71" s="46" t="s">
        <v>8</v>
      </c>
      <c r="I71" s="64"/>
      <c r="J71" s="45">
        <f t="shared" si="8"/>
        <v>2</v>
      </c>
      <c r="K71" s="46" t="s">
        <v>8</v>
      </c>
      <c r="L71" s="47">
        <f t="shared" si="9"/>
        <v>1</v>
      </c>
      <c r="M71" s="45">
        <v>2</v>
      </c>
      <c r="N71" s="46" t="s">
        <v>8</v>
      </c>
      <c r="O71" s="47">
        <v>1</v>
      </c>
      <c r="P71" s="45">
        <v>2</v>
      </c>
      <c r="Q71" s="46" t="s">
        <v>8</v>
      </c>
      <c r="R71" s="47">
        <v>1</v>
      </c>
      <c r="S71" s="45">
        <v>1</v>
      </c>
      <c r="T71" s="46" t="s">
        <v>8</v>
      </c>
      <c r="U71" s="55">
        <v>0</v>
      </c>
      <c r="V71" s="45">
        <v>2</v>
      </c>
      <c r="W71" s="46" t="s">
        <v>8</v>
      </c>
      <c r="X71" s="55">
        <v>1</v>
      </c>
      <c r="Y71" s="45">
        <v>2</v>
      </c>
      <c r="Z71" s="46" t="s">
        <v>8</v>
      </c>
      <c r="AA71" s="55">
        <v>1</v>
      </c>
      <c r="AB71" s="45">
        <v>2</v>
      </c>
      <c r="AC71" s="46" t="s">
        <v>8</v>
      </c>
      <c r="AD71" s="97">
        <v>0</v>
      </c>
      <c r="AE71" s="55">
        <v>0</v>
      </c>
      <c r="AF71" s="46" t="s">
        <v>8</v>
      </c>
      <c r="AG71" s="55">
        <v>1</v>
      </c>
      <c r="AH71" s="45">
        <v>2</v>
      </c>
      <c r="AI71" s="46" t="s">
        <v>8</v>
      </c>
      <c r="AJ71" s="55">
        <v>1</v>
      </c>
      <c r="AK71" s="45">
        <v>3</v>
      </c>
      <c r="AL71" s="46" t="s">
        <v>8</v>
      </c>
      <c r="AM71" s="55">
        <v>1</v>
      </c>
      <c r="AN71" s="45">
        <v>0</v>
      </c>
      <c r="AO71" s="46" t="s">
        <v>8</v>
      </c>
      <c r="AP71" s="55">
        <v>0</v>
      </c>
      <c r="AQ71" s="45">
        <v>1</v>
      </c>
      <c r="AR71" s="46" t="s">
        <v>8</v>
      </c>
      <c r="AS71" s="47">
        <v>0</v>
      </c>
      <c r="AT71" s="45">
        <v>2</v>
      </c>
      <c r="AU71" s="46" t="s">
        <v>8</v>
      </c>
      <c r="AV71" s="55">
        <v>0</v>
      </c>
      <c r="AW71" s="45">
        <v>2</v>
      </c>
      <c r="AX71" s="46" t="s">
        <v>8</v>
      </c>
      <c r="AY71" s="97">
        <v>1</v>
      </c>
      <c r="AZ71" s="74">
        <v>1</v>
      </c>
      <c r="BA71" s="46" t="s">
        <v>8</v>
      </c>
      <c r="BB71" s="76">
        <v>1</v>
      </c>
    </row>
    <row r="72" spans="1:70" ht="16.5" thickBot="1">
      <c r="A72" s="31"/>
      <c r="B72" s="9"/>
      <c r="C72" s="17"/>
      <c r="D72" s="86" t="s">
        <v>52</v>
      </c>
      <c r="E72" s="9"/>
      <c r="F72" s="9"/>
      <c r="G72" s="65"/>
      <c r="H72" s="51"/>
      <c r="I72" s="66"/>
      <c r="J72" s="166"/>
      <c r="K72" s="167"/>
      <c r="L72" s="168"/>
      <c r="M72" s="166"/>
      <c r="N72" s="167"/>
      <c r="O72" s="168"/>
      <c r="P72" s="166"/>
      <c r="Q72" s="167"/>
      <c r="R72" s="173"/>
      <c r="S72" s="166"/>
      <c r="T72" s="167"/>
      <c r="U72" s="173"/>
      <c r="V72" s="166"/>
      <c r="W72" s="167"/>
      <c r="X72" s="167"/>
      <c r="Y72" s="166"/>
      <c r="Z72" s="167"/>
      <c r="AA72" s="167"/>
      <c r="AB72" s="166"/>
      <c r="AC72" s="167"/>
      <c r="AD72" s="167"/>
      <c r="AE72" s="166"/>
      <c r="AF72" s="167"/>
      <c r="AG72" s="168"/>
      <c r="AH72" s="166"/>
      <c r="AI72" s="167"/>
      <c r="AJ72" s="168"/>
      <c r="AK72" s="166"/>
      <c r="AL72" s="167"/>
      <c r="AM72" s="167"/>
      <c r="AN72" s="166"/>
      <c r="AO72" s="167"/>
      <c r="AP72" s="167"/>
      <c r="AQ72" s="166"/>
      <c r="AR72" s="167"/>
      <c r="AS72" s="167"/>
      <c r="AT72" s="166"/>
      <c r="AU72" s="167"/>
      <c r="AV72" s="173"/>
      <c r="AW72" s="166"/>
      <c r="AX72" s="167"/>
      <c r="AY72" s="167"/>
      <c r="AZ72" s="166"/>
      <c r="BA72" s="167"/>
      <c r="BB72" s="182"/>
    </row>
    <row r="73" spans="1:70">
      <c r="A73" s="32">
        <v>61</v>
      </c>
      <c r="B73" s="4">
        <v>9</v>
      </c>
      <c r="C73" s="18" t="s">
        <v>24</v>
      </c>
      <c r="D73" s="93" t="s">
        <v>55</v>
      </c>
      <c r="E73" s="18" t="s">
        <v>7</v>
      </c>
      <c r="F73" s="94" t="s">
        <v>56</v>
      </c>
      <c r="G73" s="19"/>
      <c r="H73" s="35" t="s">
        <v>8</v>
      </c>
      <c r="I73" s="15"/>
      <c r="J73" s="45">
        <f t="shared" ref="J73:J74" si="10">ROUND((P73+AN73+M73+S73+Y73+AB73+AE73+AH73+V73+AK73+AQ73+AZ73+AW73+AT73)/14,0)</f>
        <v>0</v>
      </c>
      <c r="K73" s="46" t="s">
        <v>8</v>
      </c>
      <c r="L73" s="47">
        <f t="shared" ref="L73:L74" si="11">ROUND((R73+AP73+O73+U73+AA73+AD73+AG73+AJ73+X73+AM73+AS73+BB73+AY73+AV73)/14,0)</f>
        <v>0</v>
      </c>
      <c r="M73" s="181"/>
      <c r="N73" s="181"/>
      <c r="O73" s="181"/>
      <c r="P73" s="181"/>
      <c r="Q73" s="181"/>
      <c r="R73" s="181"/>
      <c r="S73" s="181"/>
      <c r="T73" s="181"/>
      <c r="U73" s="181"/>
      <c r="V73" s="181"/>
      <c r="W73" s="181"/>
      <c r="X73" s="181"/>
      <c r="Y73" s="181"/>
      <c r="Z73" s="181"/>
      <c r="AA73" s="181"/>
      <c r="AB73" s="181"/>
      <c r="AC73" s="181"/>
      <c r="AD73" s="181"/>
      <c r="AE73" s="181"/>
      <c r="AF73" s="181"/>
      <c r="AG73" s="181"/>
      <c r="AH73" s="186"/>
      <c r="AI73" s="181"/>
      <c r="AJ73" s="181"/>
      <c r="AK73" s="181"/>
      <c r="AL73" s="181"/>
      <c r="AM73" s="187"/>
      <c r="AN73" s="181"/>
      <c r="AO73" s="181"/>
      <c r="AP73" s="181"/>
      <c r="AQ73" s="181"/>
      <c r="AR73" s="181"/>
      <c r="AS73" s="181"/>
      <c r="AT73" s="181"/>
      <c r="AU73" s="181"/>
      <c r="AV73" s="200"/>
      <c r="AW73" s="181"/>
      <c r="AX73" s="181"/>
      <c r="AY73" s="181"/>
      <c r="AZ73" s="184"/>
      <c r="BA73" s="184"/>
      <c r="BB73" s="185"/>
    </row>
    <row r="74" spans="1:70" ht="18.75" thickBot="1">
      <c r="A74" s="30">
        <v>62</v>
      </c>
      <c r="B74" s="7">
        <v>10</v>
      </c>
      <c r="C74" s="18" t="s">
        <v>24</v>
      </c>
      <c r="D74" s="95" t="s">
        <v>57</v>
      </c>
      <c r="E74" s="16" t="s">
        <v>7</v>
      </c>
      <c r="F74" s="81" t="s">
        <v>58</v>
      </c>
      <c r="G74" s="20"/>
      <c r="H74" s="14" t="s">
        <v>8</v>
      </c>
      <c r="I74" s="13"/>
      <c r="J74" s="45">
        <f t="shared" si="10"/>
        <v>0</v>
      </c>
      <c r="K74" s="46" t="s">
        <v>8</v>
      </c>
      <c r="L74" s="47">
        <f t="shared" si="11"/>
        <v>0</v>
      </c>
      <c r="M74" s="179"/>
      <c r="N74" s="179"/>
      <c r="O74" s="179"/>
      <c r="P74" s="179"/>
      <c r="Q74" s="179"/>
      <c r="R74" s="179"/>
      <c r="S74" s="179"/>
      <c r="T74" s="179"/>
      <c r="U74" s="179"/>
      <c r="V74" s="179"/>
      <c r="W74" s="179"/>
      <c r="X74" s="179"/>
      <c r="Y74" s="179"/>
      <c r="Z74" s="179"/>
      <c r="AA74" s="179"/>
      <c r="AB74" s="179"/>
      <c r="AC74" s="179"/>
      <c r="AD74" s="179"/>
      <c r="AE74" s="179"/>
      <c r="AF74" s="179"/>
      <c r="AG74" s="179"/>
      <c r="AH74" s="180"/>
      <c r="AI74" s="179"/>
      <c r="AJ74" s="179"/>
      <c r="AK74" s="179"/>
      <c r="AL74" s="179"/>
      <c r="AM74" s="190"/>
      <c r="AN74" s="179"/>
      <c r="AO74" s="179"/>
      <c r="AP74" s="179"/>
      <c r="AQ74" s="179"/>
      <c r="AR74" s="179"/>
      <c r="AS74" s="179"/>
      <c r="AT74" s="179"/>
      <c r="AU74" s="179"/>
      <c r="AV74" s="192"/>
      <c r="AW74" s="179"/>
      <c r="AX74" s="179"/>
      <c r="AY74" s="179"/>
      <c r="AZ74" s="188"/>
      <c r="BA74" s="188"/>
      <c r="BB74" s="189"/>
    </row>
    <row r="75" spans="1:70" s="38" customFormat="1" ht="16.5" thickBot="1">
      <c r="A75" s="31"/>
      <c r="B75" s="9"/>
      <c r="C75" s="17"/>
      <c r="D75" s="86" t="s">
        <v>53</v>
      </c>
      <c r="E75" s="9"/>
      <c r="F75" s="9"/>
      <c r="G75" s="65"/>
      <c r="H75" s="51"/>
      <c r="I75" s="66"/>
      <c r="J75" s="166"/>
      <c r="K75" s="167"/>
      <c r="L75" s="168"/>
      <c r="M75" s="166"/>
      <c r="N75" s="167"/>
      <c r="O75" s="168"/>
      <c r="P75" s="166"/>
      <c r="Q75" s="167"/>
      <c r="R75" s="173"/>
      <c r="S75" s="166"/>
      <c r="T75" s="167"/>
      <c r="U75" s="173"/>
      <c r="V75" s="166"/>
      <c r="W75" s="167"/>
      <c r="X75" s="167"/>
      <c r="Y75" s="166"/>
      <c r="Z75" s="167"/>
      <c r="AA75" s="167"/>
      <c r="AB75" s="166"/>
      <c r="AC75" s="167"/>
      <c r="AD75" s="167"/>
      <c r="AE75" s="166"/>
      <c r="AF75" s="167"/>
      <c r="AG75" s="168"/>
      <c r="AH75" s="166"/>
      <c r="AI75" s="167"/>
      <c r="AJ75" s="168"/>
      <c r="AK75" s="166"/>
      <c r="AL75" s="167"/>
      <c r="AM75" s="167"/>
      <c r="AN75" s="166"/>
      <c r="AO75" s="167"/>
      <c r="AP75" s="167"/>
      <c r="AQ75" s="166"/>
      <c r="AR75" s="167"/>
      <c r="AS75" s="167"/>
      <c r="AT75" s="166"/>
      <c r="AU75" s="167"/>
      <c r="AV75" s="173"/>
      <c r="AW75" s="166"/>
      <c r="AX75" s="167"/>
      <c r="AY75" s="167"/>
      <c r="AZ75" s="166"/>
      <c r="BA75" s="167"/>
      <c r="BB75" s="182"/>
    </row>
    <row r="76" spans="1:70" s="38" customFormat="1" ht="16.5" thickBot="1">
      <c r="A76" s="39">
        <v>63</v>
      </c>
      <c r="B76" s="40">
        <v>13</v>
      </c>
      <c r="C76" s="41" t="s">
        <v>24</v>
      </c>
      <c r="D76" s="92">
        <v>61</v>
      </c>
      <c r="E76" s="40" t="s">
        <v>7</v>
      </c>
      <c r="F76" s="42">
        <v>62</v>
      </c>
      <c r="G76" s="43"/>
      <c r="H76" s="59" t="s">
        <v>8</v>
      </c>
      <c r="I76" s="44"/>
      <c r="J76" s="45">
        <f t="shared" ref="J76:J77" si="12">ROUND((P76+AN76+M76+S76+Y76+AB76+AE76+AH76+V76+AK76+AQ76+AZ76+AW76+AT76)/14,0)</f>
        <v>0</v>
      </c>
      <c r="K76" s="46" t="s">
        <v>8</v>
      </c>
      <c r="L76" s="47">
        <f t="shared" ref="L76:L77" si="13">ROUND((R76+AP76+O76+U76+AA76+AD76+AG76+AJ76+X76+AM76+AS76+BB76+AY76+AV76)/14,0)</f>
        <v>0</v>
      </c>
      <c r="M76" s="191"/>
      <c r="N76" s="191"/>
      <c r="O76" s="191"/>
      <c r="P76" s="191"/>
      <c r="Q76" s="191"/>
      <c r="R76" s="191"/>
      <c r="S76" s="191"/>
      <c r="T76" s="191"/>
      <c r="U76" s="191"/>
      <c r="V76" s="191"/>
      <c r="W76" s="191"/>
      <c r="X76" s="191"/>
      <c r="Y76" s="191"/>
      <c r="Z76" s="191"/>
      <c r="AA76" s="191"/>
      <c r="AB76" s="191"/>
      <c r="AC76" s="191"/>
      <c r="AD76" s="191"/>
      <c r="AE76" s="191"/>
      <c r="AF76" s="191"/>
      <c r="AG76" s="191"/>
      <c r="AH76" s="199"/>
      <c r="AI76" s="191"/>
      <c r="AJ76" s="191"/>
      <c r="AK76" s="191"/>
      <c r="AL76" s="191"/>
      <c r="AM76" s="198"/>
      <c r="AN76" s="191"/>
      <c r="AO76" s="191"/>
      <c r="AP76" s="191"/>
      <c r="AQ76" s="191"/>
      <c r="AR76" s="191"/>
      <c r="AS76" s="191"/>
      <c r="AT76" s="191"/>
      <c r="AU76" s="191"/>
      <c r="AV76" s="197"/>
      <c r="AW76" s="191"/>
      <c r="AX76" s="191"/>
      <c r="AY76" s="191"/>
      <c r="AZ76" s="195"/>
      <c r="BA76" s="195"/>
      <c r="BB76" s="196"/>
    </row>
    <row r="77" spans="1:70" s="37" customFormat="1" ht="17.25" thickTop="1" thickBot="1">
      <c r="A77" s="39">
        <v>64</v>
      </c>
      <c r="B77" s="40">
        <v>13</v>
      </c>
      <c r="C77" s="41" t="s">
        <v>27</v>
      </c>
      <c r="D77" s="92">
        <v>61</v>
      </c>
      <c r="E77" s="40" t="s">
        <v>7</v>
      </c>
      <c r="F77" s="42">
        <v>62</v>
      </c>
      <c r="G77" s="43"/>
      <c r="H77" s="59" t="s">
        <v>8</v>
      </c>
      <c r="I77" s="44"/>
      <c r="J77" s="45">
        <f t="shared" si="12"/>
        <v>0</v>
      </c>
      <c r="K77" s="46" t="s">
        <v>8</v>
      </c>
      <c r="L77" s="47">
        <f t="shared" si="13"/>
        <v>0</v>
      </c>
      <c r="M77" s="191"/>
      <c r="N77" s="191"/>
      <c r="O77" s="191"/>
      <c r="P77" s="191"/>
      <c r="Q77" s="191"/>
      <c r="R77" s="191"/>
      <c r="S77" s="191"/>
      <c r="T77" s="191"/>
      <c r="U77" s="191"/>
      <c r="V77" s="191"/>
      <c r="W77" s="191"/>
      <c r="X77" s="191"/>
      <c r="Y77" s="191"/>
      <c r="Z77" s="191"/>
      <c r="AA77" s="191"/>
      <c r="AB77" s="191"/>
      <c r="AC77" s="191"/>
      <c r="AD77" s="191"/>
      <c r="AE77" s="191"/>
      <c r="AF77" s="191"/>
      <c r="AG77" s="191"/>
      <c r="AH77" s="199"/>
      <c r="AI77" s="191"/>
      <c r="AJ77" s="191"/>
      <c r="AK77" s="191"/>
      <c r="AL77" s="191"/>
      <c r="AM77" s="198"/>
      <c r="AN77" s="191"/>
      <c r="AO77" s="191"/>
      <c r="AP77" s="191"/>
      <c r="AQ77" s="191"/>
      <c r="AR77" s="191"/>
      <c r="AS77" s="191"/>
      <c r="AT77" s="191"/>
      <c r="AU77" s="191"/>
      <c r="AV77" s="197"/>
      <c r="AW77" s="191"/>
      <c r="AX77" s="191"/>
      <c r="AY77" s="191"/>
      <c r="AZ77" s="195"/>
      <c r="BA77" s="195"/>
      <c r="BB77" s="196"/>
    </row>
    <row r="78" spans="1:70" s="37" customFormat="1" ht="17.25" thickTop="1" thickBot="1">
      <c r="A78" s="31"/>
      <c r="B78" s="9"/>
      <c r="C78" s="17"/>
      <c r="D78" s="86" t="s">
        <v>54</v>
      </c>
      <c r="E78" s="9"/>
      <c r="F78" s="9"/>
      <c r="G78" s="65"/>
      <c r="H78" s="51"/>
      <c r="I78" s="66"/>
      <c r="J78" s="166"/>
      <c r="K78" s="167"/>
      <c r="L78" s="168"/>
      <c r="M78" s="166"/>
      <c r="N78" s="167"/>
      <c r="O78" s="168"/>
      <c r="P78" s="166"/>
      <c r="Q78" s="167"/>
      <c r="R78" s="173"/>
      <c r="S78" s="166"/>
      <c r="T78" s="167"/>
      <c r="U78" s="173"/>
      <c r="V78" s="166"/>
      <c r="W78" s="167"/>
      <c r="X78" s="167"/>
      <c r="Y78" s="166"/>
      <c r="Z78" s="167"/>
      <c r="AA78" s="167"/>
      <c r="AB78" s="166"/>
      <c r="AC78" s="167"/>
      <c r="AD78" s="167"/>
      <c r="AE78" s="166"/>
      <c r="AF78" s="167"/>
      <c r="AG78" s="168"/>
      <c r="AH78" s="166"/>
      <c r="AI78" s="167"/>
      <c r="AJ78" s="168"/>
      <c r="AK78" s="166"/>
      <c r="AL78" s="167"/>
      <c r="AM78" s="167"/>
      <c r="AN78" s="166"/>
      <c r="AO78" s="167"/>
      <c r="AP78" s="167"/>
      <c r="AQ78" s="166"/>
      <c r="AR78" s="167"/>
      <c r="AS78" s="167"/>
      <c r="AT78" s="166"/>
      <c r="AU78" s="167"/>
      <c r="AV78" s="173"/>
      <c r="AW78" s="166"/>
      <c r="AX78" s="167"/>
      <c r="AY78" s="167"/>
      <c r="AZ78" s="166"/>
      <c r="BA78" s="167"/>
      <c r="BB78" s="182"/>
    </row>
    <row r="79" spans="1:70">
      <c r="B79" s="1" t="s">
        <v>15</v>
      </c>
      <c r="U79" s="1"/>
    </row>
    <row r="80" spans="1:70" ht="62.45" customHeight="1">
      <c r="A80" s="193" t="s">
        <v>59</v>
      </c>
      <c r="B80" s="194"/>
      <c r="C80" s="194"/>
      <c r="D80" s="194"/>
      <c r="E80" s="194"/>
      <c r="F80" s="194"/>
      <c r="G80" s="194"/>
      <c r="H80" s="194"/>
      <c r="I80" s="194"/>
      <c r="J80" s="194"/>
      <c r="K80" s="194"/>
      <c r="L80" s="194"/>
      <c r="M80" s="194"/>
      <c r="N80" s="194"/>
      <c r="O80" s="194"/>
      <c r="P80" s="194"/>
      <c r="Q80" s="194"/>
      <c r="R80" s="194"/>
      <c r="S80" s="194"/>
      <c r="T80" s="194"/>
      <c r="U80" s="194"/>
      <c r="V80" s="194"/>
      <c r="W80" s="194"/>
      <c r="X80" s="194"/>
      <c r="Y80" s="194"/>
      <c r="Z80" s="194"/>
      <c r="AA80" s="194"/>
      <c r="AB80" s="194"/>
      <c r="AC80" s="194"/>
      <c r="AD80" s="194"/>
      <c r="AE80" s="194"/>
      <c r="AF80" s="194"/>
      <c r="AG80" s="194"/>
      <c r="AH80" s="194"/>
      <c r="AI80" s="194"/>
      <c r="AJ80" s="194"/>
      <c r="AK80" s="194"/>
      <c r="AL80" s="194"/>
      <c r="AM80" s="194"/>
      <c r="AN80" s="194"/>
      <c r="AO80" s="194"/>
      <c r="AP80" s="194"/>
      <c r="AQ80" s="194"/>
      <c r="AR80" s="194"/>
      <c r="AS80" s="194"/>
      <c r="AT80" s="194"/>
      <c r="AU80" s="194"/>
      <c r="AV80" s="194"/>
      <c r="AW80" s="194"/>
      <c r="AX80" s="194"/>
      <c r="AY80" s="194"/>
      <c r="AZ80" s="194"/>
      <c r="BA80" s="194"/>
      <c r="BB80" s="194"/>
      <c r="BC80" s="194"/>
      <c r="BD80" s="194"/>
      <c r="BE80" s="194"/>
      <c r="BF80" s="194"/>
      <c r="BG80" s="194"/>
      <c r="BH80" s="194"/>
      <c r="BI80" s="194"/>
      <c r="BJ80" s="194"/>
      <c r="BK80" s="194"/>
      <c r="BL80" s="194"/>
      <c r="BM80" s="194"/>
      <c r="BN80" s="194"/>
      <c r="BO80" s="194"/>
      <c r="BP80" s="194"/>
      <c r="BQ80" s="194"/>
      <c r="BR80" s="194"/>
    </row>
    <row r="81" spans="2:18">
      <c r="B81"/>
      <c r="R81"/>
    </row>
  </sheetData>
  <mergeCells count="256">
    <mergeCell ref="AZ5:BB5"/>
    <mergeCell ref="AE5:AG5"/>
    <mergeCell ref="AH5:AJ5"/>
    <mergeCell ref="AK5:AM5"/>
    <mergeCell ref="AN5:AP5"/>
    <mergeCell ref="AQ5:AS5"/>
    <mergeCell ref="AT5:AV5"/>
    <mergeCell ref="M5:O5"/>
    <mergeCell ref="P5:R5"/>
    <mergeCell ref="S5:U5"/>
    <mergeCell ref="V5:X5"/>
    <mergeCell ref="Y5:AA5"/>
    <mergeCell ref="AB5:AD5"/>
    <mergeCell ref="AW5:AY5"/>
    <mergeCell ref="AK4:AM4"/>
    <mergeCell ref="AN4:AP4"/>
    <mergeCell ref="AQ4:AS4"/>
    <mergeCell ref="AT4:AV4"/>
    <mergeCell ref="AW4:AY4"/>
    <mergeCell ref="AZ4:BB4"/>
    <mergeCell ref="S4:U4"/>
    <mergeCell ref="V4:X4"/>
    <mergeCell ref="Y4:AA4"/>
    <mergeCell ref="AB4:AD4"/>
    <mergeCell ref="AE4:AG4"/>
    <mergeCell ref="AH4:AJ4"/>
    <mergeCell ref="AQ3:AS3"/>
    <mergeCell ref="AT3:AV3"/>
    <mergeCell ref="AW3:AY3"/>
    <mergeCell ref="AZ3:BB3"/>
    <mergeCell ref="S3:U3"/>
    <mergeCell ref="V3:X3"/>
    <mergeCell ref="Y3:AA3"/>
    <mergeCell ref="AB3:AD3"/>
    <mergeCell ref="AE3:AG3"/>
    <mergeCell ref="AH3:AJ3"/>
    <mergeCell ref="AZ78:BB78"/>
    <mergeCell ref="AE78:AG78"/>
    <mergeCell ref="AH78:AJ78"/>
    <mergeCell ref="AK78:AM78"/>
    <mergeCell ref="AN78:AP78"/>
    <mergeCell ref="AQ78:AS78"/>
    <mergeCell ref="AT78:AV78"/>
    <mergeCell ref="AZ76:BB76"/>
    <mergeCell ref="J2:L2"/>
    <mergeCell ref="J3:L3"/>
    <mergeCell ref="J4:L4"/>
    <mergeCell ref="J5:L5"/>
    <mergeCell ref="M2:O2"/>
    <mergeCell ref="P2:R2"/>
    <mergeCell ref="M3:O3"/>
    <mergeCell ref="P3:R3"/>
    <mergeCell ref="M4:O4"/>
    <mergeCell ref="P4:R4"/>
    <mergeCell ref="AK2:AM2"/>
    <mergeCell ref="AN2:AP2"/>
    <mergeCell ref="AQ2:AS2"/>
    <mergeCell ref="AT2:AV2"/>
    <mergeCell ref="AW2:AY2"/>
    <mergeCell ref="AZ2:BB2"/>
    <mergeCell ref="S76:U76"/>
    <mergeCell ref="V76:X76"/>
    <mergeCell ref="Y76:AA76"/>
    <mergeCell ref="M72:O72"/>
    <mergeCell ref="V72:X72"/>
    <mergeCell ref="AB78:AD78"/>
    <mergeCell ref="AW78:AY78"/>
    <mergeCell ref="AH76:AJ76"/>
    <mergeCell ref="Y78:AA78"/>
    <mergeCell ref="AT76:AV76"/>
    <mergeCell ref="AW76:AY76"/>
    <mergeCell ref="AW72:AY72"/>
    <mergeCell ref="AW74:AY74"/>
    <mergeCell ref="AT75:AV75"/>
    <mergeCell ref="AE76:AG76"/>
    <mergeCell ref="P72:R72"/>
    <mergeCell ref="S72:U72"/>
    <mergeCell ref="AK76:AM76"/>
    <mergeCell ref="AN76:AP76"/>
    <mergeCell ref="AQ76:AS76"/>
    <mergeCell ref="P77:R77"/>
    <mergeCell ref="AH77:AJ77"/>
    <mergeCell ref="P73:R73"/>
    <mergeCell ref="AT73:AV73"/>
    <mergeCell ref="A80:BR80"/>
    <mergeCell ref="V75:X75"/>
    <mergeCell ref="AZ77:BB77"/>
    <mergeCell ref="AW77:AY77"/>
    <mergeCell ref="AH75:AJ75"/>
    <mergeCell ref="S77:U77"/>
    <mergeCell ref="S75:U75"/>
    <mergeCell ref="J75:L75"/>
    <mergeCell ref="AK75:AM75"/>
    <mergeCell ref="M77:O77"/>
    <mergeCell ref="P75:R75"/>
    <mergeCell ref="V77:X77"/>
    <mergeCell ref="AT77:AV77"/>
    <mergeCell ref="AK77:AM77"/>
    <mergeCell ref="AQ77:AS77"/>
    <mergeCell ref="Y77:AA77"/>
    <mergeCell ref="J78:L78"/>
    <mergeCell ref="M78:O78"/>
    <mergeCell ref="P78:R78"/>
    <mergeCell ref="S78:U78"/>
    <mergeCell ref="V78:X78"/>
    <mergeCell ref="M75:O75"/>
    <mergeCell ref="M76:O76"/>
    <mergeCell ref="P76:R76"/>
    <mergeCell ref="AZ74:BB74"/>
    <mergeCell ref="AE74:AG74"/>
    <mergeCell ref="AK74:AM74"/>
    <mergeCell ref="AB77:AD77"/>
    <mergeCell ref="AN77:AP77"/>
    <mergeCell ref="AZ75:BB75"/>
    <mergeCell ref="AW75:AY75"/>
    <mergeCell ref="AQ75:AS75"/>
    <mergeCell ref="AN75:AP75"/>
    <mergeCell ref="AB76:AD76"/>
    <mergeCell ref="AN74:AP74"/>
    <mergeCell ref="AQ74:AS74"/>
    <mergeCell ref="AT74:AV74"/>
    <mergeCell ref="AB74:AD74"/>
    <mergeCell ref="AE77:AG77"/>
    <mergeCell ref="AE75:AG75"/>
    <mergeCell ref="AB75:AD75"/>
    <mergeCell ref="V2:X2"/>
    <mergeCell ref="Y2:AA2"/>
    <mergeCell ref="AB2:AD2"/>
    <mergeCell ref="AE2:AG2"/>
    <mergeCell ref="AH2:AJ2"/>
    <mergeCell ref="AK3:AM3"/>
    <mergeCell ref="AN3:AP3"/>
    <mergeCell ref="AZ73:BB73"/>
    <mergeCell ref="AW73:AY73"/>
    <mergeCell ref="AN73:AP73"/>
    <mergeCell ref="AQ73:AS73"/>
    <mergeCell ref="AT72:AV72"/>
    <mergeCell ref="Y67:AA67"/>
    <mergeCell ref="AQ67:AS67"/>
    <mergeCell ref="AT67:AV67"/>
    <mergeCell ref="AN67:AP67"/>
    <mergeCell ref="AE73:AG73"/>
    <mergeCell ref="AZ67:BB67"/>
    <mergeCell ref="AW67:AY67"/>
    <mergeCell ref="AE72:AG72"/>
    <mergeCell ref="AH72:AJ72"/>
    <mergeCell ref="AK72:AM72"/>
    <mergeCell ref="AH73:AJ73"/>
    <mergeCell ref="AK73:AM73"/>
    <mergeCell ref="M58:O58"/>
    <mergeCell ref="P58:R58"/>
    <mergeCell ref="AT58:AV58"/>
    <mergeCell ref="V58:X58"/>
    <mergeCell ref="AN58:AP58"/>
    <mergeCell ref="Y58:AA58"/>
    <mergeCell ref="AH58:AJ58"/>
    <mergeCell ref="S58:U58"/>
    <mergeCell ref="AQ58:AS58"/>
    <mergeCell ref="AB58:AD58"/>
    <mergeCell ref="AT32:AV32"/>
    <mergeCell ref="AZ58:BB58"/>
    <mergeCell ref="Y41:AA41"/>
    <mergeCell ref="AH41:AJ41"/>
    <mergeCell ref="AN41:AP41"/>
    <mergeCell ref="AE32:AG32"/>
    <mergeCell ref="AT41:AV41"/>
    <mergeCell ref="AQ72:AS72"/>
    <mergeCell ref="AN23:AP23"/>
    <mergeCell ref="AN32:AP32"/>
    <mergeCell ref="AW58:AY58"/>
    <mergeCell ref="AZ23:BB23"/>
    <mergeCell ref="AW23:AY23"/>
    <mergeCell ref="AT23:AV23"/>
    <mergeCell ref="AE41:AG41"/>
    <mergeCell ref="AQ32:AS32"/>
    <mergeCell ref="AQ41:AS41"/>
    <mergeCell ref="AK32:AM32"/>
    <mergeCell ref="AZ41:BB41"/>
    <mergeCell ref="AW41:AY41"/>
    <mergeCell ref="AZ32:BB32"/>
    <mergeCell ref="AQ23:AS23"/>
    <mergeCell ref="AW32:AY32"/>
    <mergeCell ref="AZ72:BB72"/>
    <mergeCell ref="AH67:AJ67"/>
    <mergeCell ref="AK67:AM67"/>
    <mergeCell ref="AE67:AG67"/>
    <mergeCell ref="Y74:AA74"/>
    <mergeCell ref="V73:X73"/>
    <mergeCell ref="V74:X74"/>
    <mergeCell ref="AB67:AD67"/>
    <mergeCell ref="AB73:AD73"/>
    <mergeCell ref="Y32:AA32"/>
    <mergeCell ref="Y72:AA72"/>
    <mergeCell ref="AB72:AD72"/>
    <mergeCell ref="Y73:AA73"/>
    <mergeCell ref="P67:R67"/>
    <mergeCell ref="P74:R74"/>
    <mergeCell ref="AH74:AJ74"/>
    <mergeCell ref="AN72:AP72"/>
    <mergeCell ref="Y75:AA75"/>
    <mergeCell ref="S73:U73"/>
    <mergeCell ref="J72:L72"/>
    <mergeCell ref="M32:O32"/>
    <mergeCell ref="M74:O74"/>
    <mergeCell ref="AK58:AM58"/>
    <mergeCell ref="AH32:AJ32"/>
    <mergeCell ref="AE58:AG58"/>
    <mergeCell ref="M67:O67"/>
    <mergeCell ref="S32:U32"/>
    <mergeCell ref="M41:O41"/>
    <mergeCell ref="P41:R41"/>
    <mergeCell ref="S41:U41"/>
    <mergeCell ref="P32:R32"/>
    <mergeCell ref="J58:L58"/>
    <mergeCell ref="M73:O73"/>
    <mergeCell ref="S74:U74"/>
    <mergeCell ref="AB41:AD41"/>
    <mergeCell ref="S67:U67"/>
    <mergeCell ref="V67:X67"/>
    <mergeCell ref="B6:C6"/>
    <mergeCell ref="D6:F6"/>
    <mergeCell ref="J67:L67"/>
    <mergeCell ref="J41:L41"/>
    <mergeCell ref="S23:U23"/>
    <mergeCell ref="AK1:AM1"/>
    <mergeCell ref="A1:I1"/>
    <mergeCell ref="G6:I6"/>
    <mergeCell ref="J32:L32"/>
    <mergeCell ref="V32:X32"/>
    <mergeCell ref="P23:R23"/>
    <mergeCell ref="AB32:AD32"/>
    <mergeCell ref="S1:U1"/>
    <mergeCell ref="J23:L23"/>
    <mergeCell ref="M23:O23"/>
    <mergeCell ref="V23:X23"/>
    <mergeCell ref="AK23:AM23"/>
    <mergeCell ref="AK41:AM41"/>
    <mergeCell ref="V41:X41"/>
    <mergeCell ref="AH23:AJ23"/>
    <mergeCell ref="Y23:AA23"/>
    <mergeCell ref="AE23:AG23"/>
    <mergeCell ref="AB23:AD23"/>
    <mergeCell ref="S2:U2"/>
    <mergeCell ref="AZ1:BB1"/>
    <mergeCell ref="AW1:AY1"/>
    <mergeCell ref="AT1:AV1"/>
    <mergeCell ref="Y1:AA1"/>
    <mergeCell ref="AE1:AG1"/>
    <mergeCell ref="AH1:AJ1"/>
    <mergeCell ref="J1:L1"/>
    <mergeCell ref="AN1:AP1"/>
    <mergeCell ref="V1:X1"/>
    <mergeCell ref="AB1:AD1"/>
    <mergeCell ref="P1:R1"/>
    <mergeCell ref="M1:O1"/>
    <mergeCell ref="AQ1:AS1"/>
  </mergeCells>
  <printOptions horizontalCentered="1" verticalCentered="1"/>
  <pageMargins left="0" right="0" top="0" bottom="0" header="0" footer="0"/>
  <pageSetup paperSize="9" scale="7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ЧЕ 2014</vt:lpstr>
    </vt:vector>
  </TitlesOfParts>
  <Company>ОАО "Кузбассэнерго"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контроля и анализа ОАО "Кузбассэнерго"</dc:creator>
  <cp:lastModifiedBy>Admin</cp:lastModifiedBy>
  <cp:lastPrinted>2014-06-28T12:02:48Z</cp:lastPrinted>
  <dcterms:created xsi:type="dcterms:W3CDTF">2000-06-05T08:16:04Z</dcterms:created>
  <dcterms:modified xsi:type="dcterms:W3CDTF">2014-07-04T11:56:30Z</dcterms:modified>
</cp:coreProperties>
</file>